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KPIs de Vendas" sheetId="2" r:id="rId5"/>
    <sheet state="visible" name="KPIs de Marketing" sheetId="3" r:id="rId6"/>
    <sheet state="visible" name="KPIs de Logística" sheetId="4" r:id="rId7"/>
    <sheet state="visible" name="Gráficos" sheetId="5" r:id="rId8"/>
    <sheet state="visible" name="Saiba mais" sheetId="6" r:id="rId9"/>
  </sheets>
  <definedNames/>
  <calcPr/>
  <extLst>
    <ext uri="GoogleSheetsCustomDataVersion2">
      <go:sheetsCustomData xmlns:go="http://customooxmlschemas.google.com/" r:id="rId10" roundtripDataChecksum="ifF8eWUkmrDxP01lUeOHFiiGsDa0eGaJwcvyRMwte4s="/>
    </ext>
  </extLst>
</workbook>
</file>

<file path=xl/sharedStrings.xml><?xml version="1.0" encoding="utf-8"?>
<sst xmlns="http://schemas.openxmlformats.org/spreadsheetml/2006/main" count="147" uniqueCount="61">
  <si>
    <t>Como usar este material?</t>
  </si>
  <si>
    <t>1.  Preencha as informações da sua loja</t>
  </si>
  <si>
    <r>
      <rPr>
        <rFont val="Inter"/>
        <b/>
        <color theme="1"/>
      </rPr>
      <t>Insira os seus dados apenas nas células beges</t>
    </r>
    <r>
      <rPr>
        <rFont val="Inter"/>
        <color theme="1"/>
      </rPr>
      <t xml:space="preserve"> e deixe que o restante seja calculado automaticamente. </t>
    </r>
  </si>
  <si>
    <t xml:space="preserve">2.  Veja o resultado </t>
  </si>
  <si>
    <t xml:space="preserve">Depois de preencher os campos necessários, a planilha é atualizada automaticamente com base 
nos dados que você inseriu. 
</t>
  </si>
  <si>
    <t>Aproveite o seu material!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</si>
  <si>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</si>
  <si>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</si>
  <si>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</si>
  <si>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</si>
  <si>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</si>
  <si>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</si>
  <si>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</si>
  <si>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</si>
  <si>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</si>
  <si>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</si>
  <si>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</si>
  <si>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</si>
  <si>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VISITANTES</t>
  </si>
  <si>
    <t>Meta</t>
  </si>
  <si>
    <t>Realizado</t>
  </si>
  <si>
    <t>Meta vs. Realizado</t>
  </si>
  <si>
    <t>CARRINHOS CRIADOS</t>
  </si>
  <si>
    <t>VENDA TOTAL</t>
  </si>
  <si>
    <t>CUSTO TOTAL</t>
  </si>
  <si>
    <t>Valor</t>
  </si>
  <si>
    <t>PEDIDOS FINALIZADOS</t>
  </si>
  <si>
    <t>KPIs</t>
  </si>
  <si>
    <t>TAXA DE CONVERSÃO</t>
  </si>
  <si>
    <t>TICKET MÉDIO</t>
  </si>
  <si>
    <t>TAXA DE ABANDONO DE CARRINHO</t>
  </si>
  <si>
    <t>RECEITA POR VISITANTE (RPV)</t>
  </si>
  <si>
    <t>LUCRO BRUTO</t>
  </si>
  <si>
    <t>TAXA DE CONVERSÃO P/ LEAD</t>
  </si>
  <si>
    <t>NÚMERO DE LEADS</t>
  </si>
  <si>
    <t>TAXA DE CONVERSÃO P/ OPP</t>
  </si>
  <si>
    <t>OPORTUNIDADES</t>
  </si>
  <si>
    <t>TAXA DE CONVERSÃO P/ VENDA</t>
  </si>
  <si>
    <t>VENDAS</t>
  </si>
  <si>
    <t>CANAIS</t>
  </si>
  <si>
    <t>LEADS VIA E-MAIL</t>
  </si>
  <si>
    <t>LEADS VIA BUSCA ORGÂNICA</t>
  </si>
  <si>
    <t>LEADS VIA REDES SOCIAIS</t>
  </si>
  <si>
    <t>LEADS VIA MÍDIA PAGA</t>
  </si>
  <si>
    <t>ORÇAMENTO DE MÍDIA PAGA</t>
  </si>
  <si>
    <t xml:space="preserve">CUSTO POR LEAD </t>
  </si>
  <si>
    <t>TOTAL DE ENTREGAS REALIZADAS</t>
  </si>
  <si>
    <t>ENTREGAS NO PRAZO (OTD)</t>
  </si>
  <si>
    <t>ENCOMENDAS ENVIADAS NO PRAZO</t>
  </si>
  <si>
    <t>CUSTOS DE TRANSPORTE</t>
  </si>
  <si>
    <t xml:space="preserve">                                                                               VENDAS</t>
  </si>
  <si>
    <t xml:space="preserve">                                                                           MARKETING</t>
  </si>
  <si>
    <t xml:space="preserve">                                                                             LOGÍSTICA</t>
  </si>
  <si>
    <t xml:space="preserve">Quer acompanhar de perto as métricas do seu e-commerce? </t>
  </si>
  <si>
    <r>
      <rPr>
        <rFont val="Inter"/>
        <b/>
        <color rgb="FF000000"/>
        <u/>
      </rPr>
      <t xml:space="preserve">      </t>
    </r>
    <r>
      <rPr>
        <rFont val="Inter"/>
        <b/>
        <color rgb="FFFFFFFF"/>
        <u/>
      </rPr>
      <t>Clique aqui e conheça os Recursos de Gestão da Yampi:</t>
    </r>
  </si>
  <si>
    <t xml:space="preserve">       *Exemplo de métricas na Yampi</t>
  </si>
  <si>
    <r>
      <rPr>
        <rFont val="Inter"/>
        <color theme="1"/>
      </rPr>
      <t xml:space="preserve">     Fique por dentro dos nossos </t>
    </r>
    <r>
      <rPr>
        <rFont val="Inter"/>
        <b/>
        <color theme="1"/>
      </rPr>
      <t>materiais gratuitos e educativos:</t>
    </r>
    <r>
      <rPr>
        <rFont val="Inter"/>
        <color theme="1"/>
      </rPr>
      <t xml:space="preserve"> </t>
    </r>
  </si>
  <si>
    <r>
      <rPr>
        <rFont val="Inter"/>
      </rPr>
      <t xml:space="preserve">Confira os artigos e materiais ricos do </t>
    </r>
    <r>
      <rPr>
        <rFont val="Inter"/>
        <color rgb="FF1155CC"/>
        <u/>
      </rPr>
      <t>Blog da Yampi</t>
    </r>
  </si>
  <si>
    <r>
      <rPr>
        <rFont val="Inter"/>
      </rPr>
      <t xml:space="preserve">Fique por dentro das novidades do e-commerce com o </t>
    </r>
    <r>
      <rPr>
        <rFont val="Inter"/>
        <color rgb="FF1155CC"/>
        <u/>
      </rPr>
      <t>YampiCast</t>
    </r>
  </si>
  <si>
    <r>
      <rPr>
        <rFont val="Inter"/>
      </rPr>
      <t xml:space="preserve">Assista vídeos e tutoriais no canal da Yampi no </t>
    </r>
    <r>
      <rPr>
        <rFont val="Inter"/>
        <color rgb="FF1155CC"/>
        <u/>
      </rPr>
      <t>YouTube</t>
    </r>
  </si>
  <si>
    <r>
      <rPr>
        <rFont val="Inter"/>
      </rPr>
      <t xml:space="preserve">Acompanhe a Yampi nas redes sociais: </t>
    </r>
    <r>
      <rPr>
        <rFont val="Inter"/>
        <color rgb="FF1155CC"/>
        <u/>
      </rPr>
      <t>Facebook</t>
    </r>
    <r>
      <rPr>
        <rFont val="Inter"/>
      </rPr>
      <t xml:space="preserve">, </t>
    </r>
    <r>
      <rPr>
        <rFont val="Inter"/>
        <color rgb="FF1155CC"/>
        <u/>
      </rPr>
      <t>Instagram</t>
    </r>
    <r>
      <rPr>
        <rFont val="Inter"/>
      </rPr>
      <t xml:space="preserve"> e </t>
    </r>
    <r>
      <rPr>
        <rFont val="Inter"/>
        <color rgb="FF1155CC"/>
        <u/>
      </rPr>
      <t>LinkedIn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</si>
</sst>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&quot; , &quot;yy"/>
    <numFmt numFmtId="165" formatCode="[$R$ -416]#,##0.00"/>
    <numFmt numFmtId="166" formatCode="[$R$]#,##0.00"/>
  </numFmts>
  <fonts count="34">
    <font>
      <sz val="10.0"/>
      <color rgb="FF000000"/>
      <name val="Arial"/>
      <scheme val="minor"/>
    </font>
    <font>
      <color theme="1"/>
      <name val="Arial"/>
    </font>
    <font>
      <color theme="1"/>
      <name val="Montserrat"/>
    </font>
    <font>
      <b/>
      <sz val="18.0"/>
      <color theme="1"/>
      <name val="Inter"/>
    </font>
    <font>
      <b/>
      <sz val="12.0"/>
      <color rgb="FF503296"/>
      <name val="Inter"/>
    </font>
    <font>
      <b/>
      <sz val="12.0"/>
      <color rgb="FFA85DEE"/>
      <name val="Inter"/>
    </font>
    <font>
      <color theme="1"/>
      <name val="Inter"/>
    </font>
    <font>
      <color rgb="FF000000"/>
      <name val="Inter"/>
    </font>
    <font>
      <b/>
      <sz val="14.0"/>
      <color rgb="FF503296"/>
      <name val="Inter"/>
    </font>
    <font>
      <b/>
      <sz val="14.0"/>
      <color theme="1"/>
      <name val="Inter"/>
    </font>
    <font>
      <b/>
      <sz val="9.0"/>
      <color theme="1"/>
      <name val="Montserrat"/>
    </font>
    <font>
      <b/>
      <color rgb="FF073763"/>
      <name val="Montserrat"/>
    </font>
    <font>
      <sz val="9.0"/>
      <color rgb="FF666666"/>
      <name val="Montserrat"/>
    </font>
    <font>
      <sz val="9.0"/>
      <color theme="1"/>
      <name val="Montserrat"/>
    </font>
    <font>
      <b/>
      <color theme="1"/>
      <name val="Montserrat"/>
    </font>
    <font>
      <b/>
      <sz val="9.0"/>
      <color rgb="FF666666"/>
      <name val="Montserrat"/>
    </font>
    <font/>
    <font>
      <i/>
      <sz val="9.0"/>
      <color rgb="FF666666"/>
      <name val="Montserrat"/>
    </font>
    <font>
      <i/>
      <sz val="9.0"/>
      <color rgb="FF0000FF"/>
      <name val="Montserrat"/>
    </font>
    <font>
      <b/>
      <sz val="10.0"/>
      <color theme="1"/>
      <name val="Montserrat"/>
    </font>
    <font>
      <sz val="9.0"/>
      <color rgb="FF000000"/>
      <name val="Montserrat"/>
    </font>
    <font>
      <b/>
      <sz val="11.0"/>
      <color theme="1"/>
      <name val="Montserrat"/>
    </font>
    <font>
      <sz val="9.0"/>
      <color rgb="FFFFFFFF"/>
      <name val="Montserrat"/>
    </font>
    <font>
      <color rgb="FF000000"/>
      <name val="Montserrat"/>
    </font>
    <font>
      <b/>
      <sz val="9.0"/>
      <color rgb="FF000000"/>
      <name val="Montserrat"/>
    </font>
    <font>
      <color rgb="FF073763"/>
      <name val="Montserrat"/>
    </font>
    <font>
      <b/>
      <sz val="10.0"/>
      <color rgb="FF073763"/>
      <name val="Montserrat"/>
    </font>
    <font>
      <b/>
      <sz val="15.0"/>
      <color theme="1"/>
      <name val="Inter"/>
    </font>
    <font>
      <sz val="13.0"/>
      <color theme="1"/>
      <name val="Arial"/>
    </font>
    <font>
      <b/>
      <u/>
      <color rgb="FFFFFFFF"/>
      <name val="Inter"/>
    </font>
    <font>
      <color rgb="FFFFFFFF"/>
      <name val="Arial"/>
    </font>
    <font>
      <color theme="1"/>
      <name val="Arial"/>
      <scheme val="minor"/>
    </font>
    <font>
      <sz val="8.0"/>
      <color theme="1"/>
      <name val="Inter"/>
    </font>
    <font>
      <u/>
      <color rgb="FF0000FF"/>
      <name val="Inter"/>
    </font>
  </fonts>
  <fills count="7">
    <fill>
      <patternFill patternType="none"/>
    </fill>
    <fill>
      <patternFill patternType="lightGray"/>
    </fill>
    <fill>
      <patternFill patternType="solid">
        <fgColor rgb="FFA85DEE"/>
        <bgColor rgb="FFA85DEE"/>
      </patternFill>
    </fill>
    <fill>
      <patternFill patternType="solid">
        <fgColor rgb="FFF3EAF5"/>
        <bgColor rgb="FFF3EAF5"/>
      </patternFill>
    </fill>
    <fill>
      <patternFill patternType="solid">
        <fgColor rgb="FFE2DDCF"/>
        <bgColor rgb="FFE2DDC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5">
    <border/>
    <border>
      <bottom style="thin">
        <color rgb="FFD9D9D9"/>
      </bottom>
    </border>
    <border>
      <left style="thin">
        <color rgb="FFF3F3F3"/>
      </left>
    </border>
    <border>
      <top style="thin">
        <color rgb="FFF3F3F3"/>
      </top>
    </border>
    <border>
      <left style="thin">
        <color rgb="FFF3F3F3"/>
      </left>
      <top style="thin">
        <color rgb="FFF3F3F3"/>
      </top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/>
    </xf>
    <xf borderId="0" fillId="2" fontId="2" numFmtId="164" xfId="0" applyAlignment="1" applyFont="1" applyNumberFormat="1">
      <alignment horizontal="center"/>
    </xf>
    <xf borderId="0" fillId="0" fontId="3" numFmtId="0" xfId="0" applyAlignment="1" applyFont="1">
      <alignment readingOrder="0"/>
    </xf>
    <xf borderId="0" fillId="0" fontId="4" numFmtId="0" xfId="0" applyAlignment="1" applyFont="1">
      <alignment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0" fontId="1" numFmtId="0" xfId="0" applyFont="1"/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3" fontId="2" numFmtId="164" xfId="0" applyFill="1" applyFont="1" applyNumberFormat="1"/>
    <xf borderId="0" fillId="2" fontId="10" numFmtId="0" xfId="0" applyAlignment="1" applyFont="1">
      <alignment horizontal="center" vertical="center"/>
    </xf>
    <xf borderId="0" fillId="0" fontId="2" numFmtId="0" xfId="0" applyAlignment="1" applyFont="1">
      <alignment vertical="bottom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right" vertical="bottom"/>
    </xf>
    <xf borderId="0" fillId="0" fontId="13" numFmtId="3" xfId="0" applyAlignment="1" applyFont="1" applyNumberFormat="1">
      <alignment horizontal="center" vertical="bottom"/>
    </xf>
    <xf borderId="0" fillId="0" fontId="14" numFmtId="0" xfId="0" applyAlignment="1" applyFont="1">
      <alignment horizontal="center" shrinkToFit="0" vertical="center" wrapText="1"/>
    </xf>
    <xf borderId="0" fillId="4" fontId="13" numFmtId="3" xfId="0" applyAlignment="1" applyFill="1" applyFont="1" applyNumberFormat="1">
      <alignment horizontal="center" vertical="bottom"/>
    </xf>
    <xf borderId="0" fillId="0" fontId="15" numFmtId="0" xfId="0" applyAlignment="1" applyFont="1">
      <alignment horizontal="right" vertical="bottom"/>
    </xf>
    <xf borderId="0" fillId="4" fontId="10" numFmtId="3" xfId="0" applyAlignment="1" applyFont="1" applyNumberFormat="1">
      <alignment horizontal="center" vertical="bottom"/>
    </xf>
    <xf borderId="1" fillId="0" fontId="2" numFmtId="0" xfId="0" applyAlignment="1" applyBorder="1" applyFont="1">
      <alignment vertical="bottom"/>
    </xf>
    <xf borderId="1" fillId="0" fontId="16" numFmtId="0" xfId="0" applyBorder="1" applyFont="1"/>
    <xf borderId="1" fillId="0" fontId="17" numFmtId="0" xfId="0" applyAlignment="1" applyBorder="1" applyFont="1">
      <alignment horizontal="right" vertical="bottom"/>
    </xf>
    <xf borderId="1" fillId="0" fontId="18" numFmtId="10" xfId="0" applyAlignment="1" applyBorder="1" applyFont="1" applyNumberFormat="1">
      <alignment horizontal="center" shrinkToFit="0" vertical="bottom" wrapText="0"/>
    </xf>
    <xf borderId="0" fillId="0" fontId="2" numFmtId="0" xfId="0" applyFont="1"/>
    <xf borderId="0" fillId="0" fontId="19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right"/>
    </xf>
    <xf borderId="0" fillId="4" fontId="13" numFmtId="3" xfId="0" applyAlignment="1" applyFont="1" applyNumberFormat="1">
      <alignment horizontal="center" shrinkToFit="0" vertical="bottom" wrapText="0"/>
    </xf>
    <xf borderId="0" fillId="0" fontId="15" numFmtId="0" xfId="0" applyAlignment="1" applyFont="1">
      <alignment horizontal="right"/>
    </xf>
    <xf borderId="0" fillId="4" fontId="10" numFmtId="0" xfId="0" applyAlignment="1" applyFont="1">
      <alignment horizontal="center" shrinkToFit="0" vertical="bottom" wrapText="0"/>
    </xf>
    <xf borderId="1" fillId="0" fontId="2" numFmtId="0" xfId="0" applyBorder="1" applyFont="1"/>
    <xf borderId="1" fillId="0" fontId="17" numFmtId="0" xfId="0" applyAlignment="1" applyBorder="1" applyFont="1">
      <alignment horizontal="right"/>
    </xf>
    <xf borderId="0" fillId="4" fontId="13" numFmtId="165" xfId="0" applyAlignment="1" applyFont="1" applyNumberFormat="1">
      <alignment horizontal="center" shrinkToFit="0" vertical="bottom" wrapText="0"/>
    </xf>
    <xf borderId="0" fillId="4" fontId="10" numFmtId="165" xfId="0" applyAlignment="1" applyFont="1" applyNumberFormat="1">
      <alignment horizontal="center" shrinkToFit="0" vertical="bottom" wrapText="0"/>
    </xf>
    <xf borderId="0" fillId="4" fontId="10" numFmtId="165" xfId="0" applyAlignment="1" applyFont="1" applyNumberFormat="1">
      <alignment horizontal="center" vertical="bottom"/>
    </xf>
    <xf borderId="1" fillId="0" fontId="19" numFmtId="0" xfId="0" applyAlignment="1" applyBorder="1" applyFont="1">
      <alignment horizontal="center" shrinkToFit="0" vertical="center" wrapText="1"/>
    </xf>
    <xf borderId="1" fillId="4" fontId="20" numFmtId="165" xfId="0" applyAlignment="1" applyBorder="1" applyFont="1" applyNumberFormat="1">
      <alignment horizontal="center"/>
    </xf>
    <xf borderId="0" fillId="4" fontId="10" numFmtId="3" xfId="0" applyAlignment="1" applyFont="1" applyNumberFormat="1">
      <alignment horizontal="center" shrinkToFit="0" vertical="bottom" wrapText="0"/>
    </xf>
    <xf borderId="0" fillId="2" fontId="21" numFmtId="0" xfId="0" applyAlignment="1" applyFont="1">
      <alignment horizontal="center" shrinkToFit="0" vertical="center" wrapText="1"/>
    </xf>
    <xf borderId="0" fillId="2" fontId="12" numFmtId="0" xfId="0" applyFont="1"/>
    <xf borderId="0" fillId="2" fontId="22" numFmtId="166" xfId="0" applyAlignment="1" applyFont="1" applyNumberFormat="1">
      <alignment horizontal="center" vertical="bottom"/>
    </xf>
    <xf borderId="0" fillId="0" fontId="13" numFmtId="3" xfId="0" applyAlignment="1" applyFont="1" applyNumberFormat="1">
      <alignment horizontal="center" shrinkToFit="0" vertical="bottom" wrapText="0"/>
    </xf>
    <xf borderId="0" fillId="0" fontId="13" numFmtId="10" xfId="0" applyAlignment="1" applyFont="1" applyNumberFormat="1">
      <alignment horizontal="center" shrinkToFit="0" vertical="bottom" wrapText="0"/>
    </xf>
    <xf borderId="0" fillId="0" fontId="10" numFmtId="10" xfId="0" applyAlignment="1" applyFont="1" applyNumberFormat="1">
      <alignment horizontal="center" shrinkToFit="0" vertical="bottom" wrapText="0"/>
    </xf>
    <xf borderId="0" fillId="0" fontId="10" numFmtId="10" xfId="0" applyAlignment="1" applyFont="1" applyNumberFormat="1">
      <alignment horizontal="center" vertical="bottom"/>
    </xf>
    <xf borderId="0" fillId="0" fontId="23" numFmtId="0" xfId="0" applyFont="1"/>
    <xf borderId="0" fillId="0" fontId="20" numFmtId="165" xfId="0" applyAlignment="1" applyFont="1" applyNumberFormat="1">
      <alignment horizontal="center" shrinkToFit="0" vertical="bottom" wrapText="0"/>
    </xf>
    <xf borderId="0" fillId="0" fontId="24" numFmtId="165" xfId="0" applyAlignment="1" applyFont="1" applyNumberFormat="1">
      <alignment horizontal="center" shrinkToFit="0" vertical="bottom" wrapText="0"/>
    </xf>
    <xf borderId="0" fillId="0" fontId="20" numFmtId="10" xfId="0" applyAlignment="1" applyFont="1" applyNumberFormat="1">
      <alignment horizontal="center" shrinkToFit="0" vertical="bottom" wrapText="0"/>
    </xf>
    <xf borderId="0" fillId="0" fontId="24" numFmtId="10" xfId="0" applyAlignment="1" applyFont="1" applyNumberFormat="1">
      <alignment horizontal="center" shrinkToFit="0" vertical="bottom" wrapText="0"/>
    </xf>
    <xf borderId="0" fillId="0" fontId="10" numFmtId="165" xfId="0" applyAlignment="1" applyFont="1" applyNumberFormat="1">
      <alignment horizontal="center" shrinkToFit="0" vertical="bottom" wrapText="0"/>
    </xf>
    <xf borderId="0" fillId="0" fontId="13" numFmtId="165" xfId="0" applyAlignment="1" applyFont="1" applyNumberFormat="1">
      <alignment horizontal="center" shrinkToFit="0" vertical="bottom" wrapText="0"/>
    </xf>
    <xf borderId="0" fillId="0" fontId="25" numFmtId="0" xfId="0" applyAlignment="1" applyFont="1">
      <alignment horizontal="center" shrinkToFit="0" vertical="center" wrapText="1"/>
    </xf>
    <xf borderId="0" fillId="0" fontId="12" numFmtId="0" xfId="0" applyFont="1"/>
    <xf borderId="0" fillId="0" fontId="13" numFmtId="0" xfId="0" applyAlignment="1" applyFont="1">
      <alignment horizontal="center"/>
    </xf>
    <xf borderId="0" fillId="0" fontId="13" numFmtId="0" xfId="0" applyAlignment="1" applyFont="1">
      <alignment vertical="bottom"/>
    </xf>
    <xf borderId="0" fillId="4" fontId="10" numFmtId="3" xfId="0" applyAlignment="1" applyFont="1" applyNumberFormat="1">
      <alignment vertical="bottom"/>
    </xf>
    <xf borderId="0" fillId="0" fontId="26" numFmtId="0" xfId="0" applyAlignment="1" applyFont="1">
      <alignment horizontal="center" shrinkToFit="0" vertical="center" wrapText="1"/>
    </xf>
    <xf borderId="0" fillId="4" fontId="13" numFmtId="10" xfId="0" applyAlignment="1" applyFont="1" applyNumberFormat="1">
      <alignment horizontal="center" shrinkToFit="0" vertical="bottom" wrapText="0"/>
    </xf>
    <xf borderId="0" fillId="4" fontId="10" numFmtId="10" xfId="0" applyAlignment="1" applyFont="1" applyNumberFormat="1">
      <alignment horizontal="center" shrinkToFit="0" vertical="bottom" wrapText="0"/>
    </xf>
    <xf borderId="0" fillId="0" fontId="17" numFmtId="0" xfId="0" applyAlignment="1" applyFont="1">
      <alignment horizontal="right"/>
    </xf>
    <xf borderId="0" fillId="0" fontId="18" numFmtId="10" xfId="0" applyAlignment="1" applyFont="1" applyNumberFormat="1">
      <alignment horizontal="center" shrinkToFit="0" vertical="bottom" wrapText="0"/>
    </xf>
    <xf borderId="0" fillId="2" fontId="13" numFmtId="0" xfId="0" applyFont="1"/>
    <xf borderId="0" fillId="2" fontId="13" numFmtId="166" xfId="0" applyAlignment="1" applyFont="1" applyNumberFormat="1">
      <alignment vertical="bottom"/>
    </xf>
    <xf borderId="0" fillId="4" fontId="20" numFmtId="3" xfId="0" applyAlignment="1" applyFont="1" applyNumberFormat="1">
      <alignment horizontal="center" shrinkToFit="0" vertical="bottom" wrapText="0"/>
    </xf>
    <xf borderId="0" fillId="4" fontId="24" numFmtId="3" xfId="0" applyAlignment="1" applyFont="1" applyNumberFormat="1">
      <alignment horizontal="center" shrinkToFit="0" vertical="bottom" wrapText="0"/>
    </xf>
    <xf borderId="0" fillId="4" fontId="24" numFmtId="3" xfId="0" applyAlignment="1" applyFont="1" applyNumberFormat="1">
      <alignment horizontal="center" vertical="bottom"/>
    </xf>
    <xf borderId="0" fillId="4" fontId="10" numFmtId="0" xfId="0" applyAlignment="1" applyFont="1">
      <alignment vertical="bottom"/>
    </xf>
    <xf borderId="0" fillId="4" fontId="10" numFmtId="0" xfId="0" applyAlignment="1" applyFont="1">
      <alignment horizontal="center" vertical="bottom"/>
    </xf>
    <xf borderId="0" fillId="4" fontId="13" numFmtId="0" xfId="0" applyAlignment="1" applyFont="1">
      <alignment horizontal="center" shrinkToFit="0" vertical="bottom" wrapText="0"/>
    </xf>
    <xf borderId="0" fillId="4" fontId="13" numFmtId="2" xfId="0" applyAlignment="1" applyFont="1" applyNumberFormat="1">
      <alignment horizontal="center" shrinkToFit="0" vertical="bottom" wrapText="0"/>
    </xf>
    <xf borderId="0" fillId="4" fontId="10" numFmtId="2" xfId="0" applyAlignment="1" applyFont="1" applyNumberFormat="1">
      <alignment horizontal="center" shrinkToFit="0" vertical="bottom" wrapText="0"/>
    </xf>
    <xf borderId="0" fillId="4" fontId="10" numFmtId="2" xfId="0" applyAlignment="1" applyFont="1" applyNumberFormat="1">
      <alignment vertical="bottom"/>
    </xf>
    <xf borderId="0" fillId="2" fontId="2" numFmtId="164" xfId="0" applyFont="1" applyNumberFormat="1"/>
    <xf borderId="0" fillId="4" fontId="10" numFmtId="3" xfId="0" applyAlignment="1" applyFont="1" applyNumberFormat="1">
      <alignment horizontal="center" vertical="center"/>
    </xf>
    <xf borderId="1" fillId="4" fontId="10" numFmtId="3" xfId="0" applyAlignment="1" applyBorder="1" applyFont="1" applyNumberFormat="1">
      <alignment horizontal="center" vertical="center"/>
    </xf>
    <xf borderId="1" fillId="4" fontId="13" numFmtId="3" xfId="0" applyAlignment="1" applyBorder="1" applyFont="1" applyNumberFormat="1">
      <alignment horizontal="center" vertical="bottom"/>
    </xf>
    <xf borderId="1" fillId="0" fontId="26" numFmtId="0" xfId="0" applyAlignment="1" applyBorder="1" applyFont="1">
      <alignment horizontal="center" shrinkToFit="0" vertical="center" wrapText="1"/>
    </xf>
    <xf borderId="0" fillId="5" fontId="2" numFmtId="164" xfId="0" applyFill="1" applyFont="1" applyNumberFormat="1"/>
    <xf borderId="0" fillId="2" fontId="27" numFmtId="0" xfId="0" applyAlignment="1" applyFont="1">
      <alignment horizontal="left" readingOrder="0" vertical="center"/>
    </xf>
    <xf borderId="0" fillId="5" fontId="14" numFmtId="0" xfId="0" applyFont="1"/>
    <xf borderId="0" fillId="5" fontId="2" numFmtId="0" xfId="0" applyFont="1"/>
    <xf borderId="2" fillId="5" fontId="2" numFmtId="0" xfId="0" applyBorder="1" applyFont="1"/>
    <xf borderId="0" fillId="0" fontId="14" numFmtId="0" xfId="0" applyFont="1"/>
    <xf borderId="2" fillId="0" fontId="2" numFmtId="0" xfId="0" applyBorder="1" applyFont="1"/>
    <xf borderId="3" fillId="5" fontId="14" numFmtId="0" xfId="0" applyBorder="1" applyFont="1"/>
    <xf borderId="3" fillId="0" fontId="2" numFmtId="0" xfId="0" applyBorder="1" applyFont="1"/>
    <xf borderId="4" fillId="0" fontId="2" numFmtId="0" xfId="0" applyBorder="1" applyFont="1"/>
    <xf borderId="0" fillId="2" fontId="27" numFmtId="0" xfId="0" applyAlignment="1" applyFont="1">
      <alignment horizontal="left" vertical="center"/>
    </xf>
    <xf borderId="0" fillId="6" fontId="1" numFmtId="0" xfId="0" applyFill="1" applyFont="1"/>
    <xf borderId="0" fillId="6" fontId="28" numFmtId="0" xfId="0" applyAlignment="1" applyFont="1">
      <alignment horizontal="center"/>
    </xf>
    <xf borderId="0" fillId="6" fontId="28" numFmtId="0" xfId="0" applyAlignment="1" applyFont="1">
      <alignment horizontal="left"/>
    </xf>
    <xf borderId="0" fillId="0" fontId="27" numFmtId="0" xfId="0" applyAlignment="1" applyFont="1">
      <alignment readingOrder="0"/>
    </xf>
    <xf borderId="0" fillId="2" fontId="29" numFmtId="0" xfId="0" applyAlignment="1" applyFont="1">
      <alignment readingOrder="0"/>
    </xf>
    <xf borderId="0" fillId="2" fontId="30" numFmtId="0" xfId="0" applyFont="1"/>
    <xf borderId="0" fillId="2" fontId="6" numFmtId="0" xfId="0" applyFont="1"/>
    <xf borderId="0" fillId="0" fontId="6" numFmtId="0" xfId="0" applyFont="1"/>
    <xf borderId="0" fillId="0" fontId="1" numFmtId="0" xfId="0" applyAlignment="1" applyFont="1">
      <alignment horizontal="center"/>
    </xf>
    <xf borderId="0" fillId="0" fontId="31" numFmtId="0" xfId="0" applyAlignment="1" applyFont="1">
      <alignment readingOrder="0"/>
    </xf>
    <xf borderId="0" fillId="0" fontId="32" numFmtId="0" xfId="0" applyFont="1"/>
    <xf borderId="0" fillId="0" fontId="6" numFmtId="0" xfId="0" applyAlignment="1" applyFont="1">
      <alignment readingOrder="0"/>
    </xf>
    <xf borderId="0" fillId="0" fontId="33" numFmtId="0" xfId="0" applyFont="1"/>
  </cellXfs>
  <cellStyles count="1">
    <cellStyle xfId="0" name="Normal" builtinId="0"/>
  </cellStyles>
  <dxfs count="3">
    <dxf>
      <font>
        <color rgb="FF1155CC"/>
      </font>
      <fill>
        <patternFill patternType="none"/>
      </fill>
      <border/>
    </dxf>
    <dxf>
      <font>
        <color rgb="FFE06666"/>
      </font>
      <fill>
        <patternFill patternType="none"/>
      </fill>
      <border/>
    </dxf>
    <dxf>
      <font>
        <color rgb="FF0000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0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VISITANTES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'KPIs de Vendas'!$C$3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cat>
            <c:strRef>
              <c:f>'KPIs de Vendas'!$E$1:$O$1</c:f>
            </c:strRef>
          </c:cat>
          <c:val>
            <c:numRef>
              <c:f>'KPIs de Vendas'!$D$3:$O$3</c:f>
              <c:numCache/>
            </c:numRef>
          </c:val>
          <c:smooth val="0"/>
        </c:ser>
        <c:ser>
          <c:idx val="1"/>
          <c:order val="1"/>
          <c:tx>
            <c:strRef>
              <c:f>'KPIs de Vendas'!$C$4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'KPIs de Vendas'!$E$1:$O$1</c:f>
            </c:strRef>
          </c:cat>
          <c:val>
            <c:numRef>
              <c:f>'KPIs de Vendas'!$D$4:$O$4</c:f>
              <c:numCache/>
            </c:numRef>
          </c:val>
          <c:smooth val="0"/>
        </c:ser>
        <c:axId val="140967049"/>
        <c:axId val="1996114363"/>
      </c:lineChart>
      <c:catAx>
        <c:axId val="1409670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996114363"/>
      </c:catAx>
      <c:valAx>
        <c:axId val="19961143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4096704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sans-serif"/>
            </a:defRPr>
          </a:pPr>
        </a:p>
      </c:txPr>
    </c:legend>
    <c:plotVisOnly val="1"/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VISITANTES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'KPIs de Marketing'!$C$3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val>
            <c:numRef>
              <c:f>'KPIs de Marketing'!$D$3:$O$3</c:f>
              <c:numCache/>
            </c:numRef>
          </c:val>
          <c:smooth val="0"/>
        </c:ser>
        <c:ser>
          <c:idx val="1"/>
          <c:order val="1"/>
          <c:tx>
            <c:strRef>
              <c:f>'KPIs de Marketing'!$C$4</c:f>
            </c:strRef>
          </c:tx>
          <c:spPr>
            <a:ln cmpd="sng">
              <a:solidFill>
                <a:srgbClr val="FA3296"/>
              </a:solidFill>
            </a:ln>
          </c:spPr>
          <c:marker>
            <c:symbol val="none"/>
          </c:marker>
          <c:val>
            <c:numRef>
              <c:f>'KPIs de Marketing'!$D$4:$O$4</c:f>
              <c:numCache/>
            </c:numRef>
          </c:val>
          <c:smooth val="0"/>
        </c:ser>
        <c:axId val="887315990"/>
        <c:axId val="1370361786"/>
      </c:lineChart>
      <c:catAx>
        <c:axId val="8873159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370361786"/>
      </c:catAx>
      <c:valAx>
        <c:axId val="13703617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88731599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sans-serif"/>
            </a:defRPr>
          </a:pPr>
        </a:p>
      </c:txPr>
    </c:legend>
    <c:plotVisOnly val="1"/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NÚMERO DE LEADS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'KPIs de Marketing'!$C$9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val>
            <c:numRef>
              <c:f>'KPIs de Marketing'!$D$9:$O$9</c:f>
              <c:numCache/>
            </c:numRef>
          </c:val>
          <c:smooth val="0"/>
        </c:ser>
        <c:ser>
          <c:idx val="1"/>
          <c:order val="1"/>
          <c:tx>
            <c:strRef>
              <c:f>'KPIs de Marketing'!$C$10</c:f>
            </c:strRef>
          </c:tx>
          <c:spPr>
            <a:ln cmpd="sng">
              <a:solidFill>
                <a:srgbClr val="FA3296"/>
              </a:solidFill>
            </a:ln>
          </c:spPr>
          <c:marker>
            <c:symbol val="none"/>
          </c:marker>
          <c:val>
            <c:numRef>
              <c:f>'KPIs de Marketing'!$D$10:$O$10</c:f>
              <c:numCache/>
            </c:numRef>
          </c:val>
          <c:smooth val="0"/>
        </c:ser>
        <c:axId val="88733350"/>
        <c:axId val="1064168121"/>
      </c:lineChart>
      <c:catAx>
        <c:axId val="887333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064168121"/>
      </c:catAx>
      <c:valAx>
        <c:axId val="10641681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88733350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sans-serif"/>
            </a:defRPr>
          </a:pPr>
        </a:p>
      </c:txPr>
    </c:legend>
    <c:plotVisOnly val="1"/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TAXA DE CONVERSÃO PARA VENDAS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'KPIs de Marketing'!$C$18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val>
            <c:numRef>
              <c:f>'KPIs de Marketing'!$D$18:$O$18</c:f>
              <c:numCache/>
            </c:numRef>
          </c:val>
          <c:smooth val="0"/>
        </c:ser>
        <c:ser>
          <c:idx val="1"/>
          <c:order val="1"/>
          <c:tx>
            <c:strRef>
              <c:f>'KPIs de Marketing'!$C$19</c:f>
            </c:strRef>
          </c:tx>
          <c:spPr>
            <a:ln cmpd="sng">
              <a:solidFill>
                <a:srgbClr val="FA3296"/>
              </a:solidFill>
            </a:ln>
          </c:spPr>
          <c:marker>
            <c:symbol val="none"/>
          </c:marker>
          <c:val>
            <c:numRef>
              <c:f>'KPIs de Marketing'!$D$19:$O$19</c:f>
              <c:numCache/>
            </c:numRef>
          </c:val>
          <c:smooth val="0"/>
        </c:ser>
        <c:axId val="951145314"/>
        <c:axId val="390688920"/>
      </c:lineChart>
      <c:catAx>
        <c:axId val="9511453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390688920"/>
      </c:catAx>
      <c:valAx>
        <c:axId val="3906889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951145314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sans-serif"/>
            </a:defRPr>
          </a:pPr>
        </a:p>
      </c:txPr>
    </c:legend>
    <c:plotVisOnly val="1"/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ENTREGAS NO PRAZO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'KPIs de Logística'!$C$7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cat>
            <c:strRef>
              <c:f>'KPIs de Logística'!$D$6:$O$6</c:f>
            </c:strRef>
          </c:cat>
          <c:val>
            <c:numRef>
              <c:f>'KPIs de Logística'!$D$7:$O$7</c:f>
              <c:numCache/>
            </c:numRef>
          </c:val>
          <c:smooth val="0"/>
        </c:ser>
        <c:axId val="976809809"/>
        <c:axId val="1675561593"/>
      </c:lineChart>
      <c:catAx>
        <c:axId val="9768098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675561593"/>
      </c:catAx>
      <c:valAx>
        <c:axId val="16755615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976809809"/>
      </c:valAx>
    </c:plotArea>
    <c:plotVisOnly val="1"/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ENVIOS NO PRAZO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'KPIs de Logística'!$C$10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cat>
            <c:strRef>
              <c:f>'KPIs de Logística'!$D$9:$O$9</c:f>
            </c:strRef>
          </c:cat>
          <c:val>
            <c:numRef>
              <c:f>'KPIs de Logística'!$D$10:$O$10</c:f>
              <c:numCache/>
            </c:numRef>
          </c:val>
          <c:smooth val="0"/>
        </c:ser>
        <c:axId val="720206115"/>
        <c:axId val="2001302824"/>
      </c:lineChart>
      <c:catAx>
        <c:axId val="7202061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2001302824"/>
      </c:catAx>
      <c:valAx>
        <c:axId val="20013028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720206115"/>
      </c:valAx>
    </c:plotArea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CUSTOS DE TRANSPORTE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'KPIs de Logística'!$C$13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cat>
            <c:strRef>
              <c:f>'KPIs de Logística'!$E$1:$O$1</c:f>
            </c:strRef>
          </c:cat>
          <c:val>
            <c:numRef>
              <c:f>'KPIs de Logística'!$D$13:$O$13</c:f>
              <c:numCache/>
            </c:numRef>
          </c:val>
          <c:smooth val="0"/>
        </c:ser>
        <c:axId val="1656768204"/>
        <c:axId val="415959596"/>
      </c:lineChart>
      <c:catAx>
        <c:axId val="16567682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415959596"/>
      </c:catAx>
      <c:valAx>
        <c:axId val="4159595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656768204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VENDA TOTAL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'KPIs de Vendas'!$C$9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val>
            <c:numRef>
              <c:f>'KPIs de Vendas'!$D$9:$O$9</c:f>
              <c:numCache/>
            </c:numRef>
          </c:val>
          <c:smooth val="0"/>
        </c:ser>
        <c:ser>
          <c:idx val="1"/>
          <c:order val="1"/>
          <c:tx>
            <c:strRef>
              <c:f>'KPIs de Vendas'!$C$10</c:f>
            </c:strRef>
          </c:tx>
          <c:spPr>
            <a:ln cmpd="sng">
              <a:solidFill>
                <a:srgbClr val="FA3296"/>
              </a:solidFill>
            </a:ln>
          </c:spPr>
          <c:marker>
            <c:symbol val="none"/>
          </c:marker>
          <c:val>
            <c:numRef>
              <c:f>'KPIs de Vendas'!$D$10:$O$10</c:f>
              <c:numCache/>
            </c:numRef>
          </c:val>
          <c:smooth val="0"/>
        </c:ser>
        <c:axId val="1170238309"/>
        <c:axId val="2006680709"/>
      </c:lineChart>
      <c:catAx>
        <c:axId val="11702383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2006680709"/>
      </c:catAx>
      <c:valAx>
        <c:axId val="200668070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17023830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sans-serif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PEDIDOS FINALIZADOS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'KPIs de Vendas'!$C$13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val>
            <c:numRef>
              <c:f>'KPIs de Vendas'!$D$13:$O$13</c:f>
              <c:numCache/>
            </c:numRef>
          </c:val>
          <c:smooth val="0"/>
        </c:ser>
        <c:ser>
          <c:idx val="1"/>
          <c:order val="1"/>
          <c:tx>
            <c:strRef>
              <c:f>'KPIs de Vendas'!$C$14</c:f>
            </c:strRef>
          </c:tx>
          <c:spPr>
            <a:ln cmpd="sng">
              <a:solidFill>
                <a:srgbClr val="FA3296"/>
              </a:solidFill>
            </a:ln>
          </c:spPr>
          <c:marker>
            <c:symbol val="none"/>
          </c:marker>
          <c:val>
            <c:numRef>
              <c:f>'KPIs de Vendas'!$D$14:$O$14</c:f>
              <c:numCache/>
            </c:numRef>
          </c:val>
          <c:smooth val="0"/>
        </c:ser>
        <c:axId val="957830617"/>
        <c:axId val="500052911"/>
      </c:lineChart>
      <c:catAx>
        <c:axId val="9578306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500052911"/>
      </c:catAx>
      <c:valAx>
        <c:axId val="5000529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957830617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sans-serif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TAXA DE CONVERSÃO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'KPIs de Vendas'!$D$19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cat>
            <c:strRef>
              <c:f>'KPIs de Vendas'!$E$1:$O$1</c:f>
            </c:strRef>
          </c:cat>
          <c:val>
            <c:numRef>
              <c:f>'KPIs de Vendas'!$E$19:$O$19</c:f>
              <c:numCache/>
            </c:numRef>
          </c:val>
          <c:smooth val="0"/>
        </c:ser>
        <c:axId val="507382673"/>
        <c:axId val="1087288303"/>
      </c:lineChart>
      <c:catAx>
        <c:axId val="5073826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087288303"/>
      </c:catAx>
      <c:valAx>
        <c:axId val="10872883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507382673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TICKET MÉDIO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'KPIs de Vendas'!$D$22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cat>
            <c:strRef>
              <c:f>'KPIs de Vendas'!$E$1:$O$1</c:f>
            </c:strRef>
          </c:cat>
          <c:val>
            <c:numRef>
              <c:f>'KPIs de Vendas'!$E$22:$O$22</c:f>
              <c:numCache/>
            </c:numRef>
          </c:val>
          <c:smooth val="0"/>
        </c:ser>
        <c:axId val="1712389914"/>
        <c:axId val="1990702884"/>
      </c:lineChart>
      <c:catAx>
        <c:axId val="17123899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990702884"/>
      </c:catAx>
      <c:valAx>
        <c:axId val="19907028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712389914"/>
      </c:valAx>
    </c:plotArea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TAXA DE CONVERSÃO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'KPIs de Marketing'!$C$6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val>
            <c:numRef>
              <c:f>'KPIs de Marketing'!$D$6:$O$6</c:f>
              <c:numCache/>
            </c:numRef>
          </c:val>
          <c:smooth val="0"/>
        </c:ser>
        <c:ser>
          <c:idx val="1"/>
          <c:order val="1"/>
          <c:tx>
            <c:strRef>
              <c:f>'KPIs de Marketing'!$C$7</c:f>
            </c:strRef>
          </c:tx>
          <c:spPr>
            <a:ln cmpd="sng">
              <a:solidFill>
                <a:srgbClr val="FA3296"/>
              </a:solidFill>
            </a:ln>
          </c:spPr>
          <c:marker>
            <c:symbol val="none"/>
          </c:marker>
          <c:val>
            <c:numRef>
              <c:f>'KPIs de Marketing'!$D$7:$O$7</c:f>
              <c:numCache/>
            </c:numRef>
          </c:val>
          <c:smooth val="0"/>
        </c:ser>
        <c:axId val="949735045"/>
        <c:axId val="1846700069"/>
      </c:lineChart>
      <c:catAx>
        <c:axId val="9497350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846700069"/>
      </c:catAx>
      <c:valAx>
        <c:axId val="18467000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949735045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sans-serif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LUCRO BRUTO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'KPIs de Vendas'!$D$31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cat>
            <c:strRef>
              <c:f>'KPIs de Vendas'!$E$1:$O$1</c:f>
            </c:strRef>
          </c:cat>
          <c:val>
            <c:numRef>
              <c:f>'KPIs de Vendas'!$E$31:$O$31</c:f>
              <c:numCache/>
            </c:numRef>
          </c:val>
          <c:smooth val="0"/>
        </c:ser>
        <c:axId val="509227337"/>
        <c:axId val="901460216"/>
      </c:lineChart>
      <c:catAx>
        <c:axId val="5092273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901460216"/>
      </c:catAx>
      <c:valAx>
        <c:axId val="9014602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509227337"/>
      </c:valAx>
    </c:plotArea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RECEITA POR VISITANTE (RPV)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'KPIs de Vendas'!$D$28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cat>
            <c:strRef>
              <c:f>'KPIs de Vendas'!$E$1:$O$1</c:f>
            </c:strRef>
          </c:cat>
          <c:val>
            <c:numRef>
              <c:f>'KPIs de Vendas'!$E$28:$O$28</c:f>
              <c:numCache/>
            </c:numRef>
          </c:val>
          <c:smooth val="0"/>
        </c:ser>
        <c:axId val="1141303248"/>
        <c:axId val="2114171165"/>
      </c:lineChart>
      <c:catAx>
        <c:axId val="1141303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2114171165"/>
      </c:catAx>
      <c:valAx>
        <c:axId val="21141711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141303248"/>
      </c:valAx>
    </c:plotArea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sans-serif"/>
              </a:defRPr>
            </a:pPr>
            <a:r>
              <a:rPr b="1" i="0">
                <a:solidFill>
                  <a:srgbClr val="757575"/>
                </a:solidFill>
                <a:latin typeface="sans-serif"/>
              </a:rPr>
              <a:t>TAXA DE ABANDONO DE CARRINHO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tx>
            <c:strRef>
              <c:f>'KPIs de Vendas'!$D$25</c:f>
            </c:strRef>
          </c:tx>
          <c:spPr>
            <a:ln cmpd="sng">
              <a:solidFill>
                <a:srgbClr val="503296"/>
              </a:solidFill>
            </a:ln>
          </c:spPr>
          <c:marker>
            <c:symbol val="none"/>
          </c:marker>
          <c:cat>
            <c:strRef>
              <c:f>'KPIs de Vendas'!$E$1:$O$1</c:f>
            </c:strRef>
          </c:cat>
          <c:val>
            <c:numRef>
              <c:f>'KPIs de Vendas'!$E$25:$O$25</c:f>
              <c:numCache/>
            </c:numRef>
          </c:val>
          <c:smooth val="0"/>
        </c:ser>
        <c:axId val="1237945583"/>
        <c:axId val="1789727210"/>
      </c:lineChart>
      <c:catAx>
        <c:axId val="12379455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789727210"/>
      </c:catAx>
      <c:valAx>
        <c:axId val="17897272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sans-serif"/>
              </a:defRPr>
            </a:pPr>
          </a:p>
        </c:txPr>
        <c:crossAx val="1237945583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7" Type="http://schemas.openxmlformats.org/officeDocument/2006/relationships/image" Target="../media/image1.png"/><Relationship Id="rId16" Type="http://schemas.openxmlformats.org/officeDocument/2006/relationships/image" Target="../media/image4.png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6.png"/><Relationship Id="rId3" Type="http://schemas.openxmlformats.org/officeDocument/2006/relationships/image" Target="../media/image10.png"/><Relationship Id="rId4" Type="http://schemas.openxmlformats.org/officeDocument/2006/relationships/image" Target="../media/image11.png"/><Relationship Id="rId5" Type="http://schemas.openxmlformats.org/officeDocument/2006/relationships/image" Target="../media/image8.png"/><Relationship Id="rId6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514350</xdr:colOff>
      <xdr:row>0</xdr:row>
      <xdr:rowOff>0</xdr:rowOff>
    </xdr:from>
    <xdr:ext cx="1695450" cy="5905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923925" cy="3238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923925" cy="3238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923925" cy="3238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5715000" cy="3533775"/>
    <xdr:graphicFrame>
      <xdr:nvGraphicFramePr>
        <xdr:cNvPr id="315456225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8</xdr:col>
      <xdr:colOff>0</xdr:colOff>
      <xdr:row>2</xdr:row>
      <xdr:rowOff>57150</xdr:rowOff>
    </xdr:from>
    <xdr:ext cx="5715000" cy="3533775"/>
    <xdr:graphicFrame>
      <xdr:nvGraphicFramePr>
        <xdr:cNvPr id="1243955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21</xdr:row>
      <xdr:rowOff>0</xdr:rowOff>
    </xdr:from>
    <xdr:ext cx="5715000" cy="3533775"/>
    <xdr:graphicFrame>
      <xdr:nvGraphicFramePr>
        <xdr:cNvPr id="1395529952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8</xdr:col>
      <xdr:colOff>0</xdr:colOff>
      <xdr:row>21</xdr:row>
      <xdr:rowOff>28575</xdr:rowOff>
    </xdr:from>
    <xdr:ext cx="5715000" cy="3533775"/>
    <xdr:graphicFrame>
      <xdr:nvGraphicFramePr>
        <xdr:cNvPr id="89274831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40</xdr:row>
      <xdr:rowOff>0</xdr:rowOff>
    </xdr:from>
    <xdr:ext cx="5715000" cy="3533775"/>
    <xdr:graphicFrame>
      <xdr:nvGraphicFramePr>
        <xdr:cNvPr id="1852669108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8</xdr:col>
      <xdr:colOff>0</xdr:colOff>
      <xdr:row>80</xdr:row>
      <xdr:rowOff>0</xdr:rowOff>
    </xdr:from>
    <xdr:ext cx="5715000" cy="3533775"/>
    <xdr:graphicFrame>
      <xdr:nvGraphicFramePr>
        <xdr:cNvPr id="999327174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8</xdr:col>
      <xdr:colOff>0</xdr:colOff>
      <xdr:row>59</xdr:row>
      <xdr:rowOff>66675</xdr:rowOff>
    </xdr:from>
    <xdr:ext cx="5715000" cy="3533775"/>
    <xdr:graphicFrame>
      <xdr:nvGraphicFramePr>
        <xdr:cNvPr id="1449549429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1</xdr:col>
      <xdr:colOff>0</xdr:colOff>
      <xdr:row>59</xdr:row>
      <xdr:rowOff>0</xdr:rowOff>
    </xdr:from>
    <xdr:ext cx="5715000" cy="3533775"/>
    <xdr:graphicFrame>
      <xdr:nvGraphicFramePr>
        <xdr:cNvPr id="1154118342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8</xdr:col>
      <xdr:colOff>0</xdr:colOff>
      <xdr:row>40</xdr:row>
      <xdr:rowOff>19050</xdr:rowOff>
    </xdr:from>
    <xdr:ext cx="5715000" cy="3533775"/>
    <xdr:graphicFrame>
      <xdr:nvGraphicFramePr>
        <xdr:cNvPr id="1824702206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1</xdr:col>
      <xdr:colOff>0</xdr:colOff>
      <xdr:row>80</xdr:row>
      <xdr:rowOff>0</xdr:rowOff>
    </xdr:from>
    <xdr:ext cx="5715000" cy="3533775"/>
    <xdr:graphicFrame>
      <xdr:nvGraphicFramePr>
        <xdr:cNvPr id="2089650237" name="Chart 10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1</xdr:col>
      <xdr:colOff>66675</xdr:colOff>
      <xdr:row>99</xdr:row>
      <xdr:rowOff>0</xdr:rowOff>
    </xdr:from>
    <xdr:ext cx="5715000" cy="3390900"/>
    <xdr:graphicFrame>
      <xdr:nvGraphicFramePr>
        <xdr:cNvPr id="2093255635" name="Chart 1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8</xdr:col>
      <xdr:colOff>0</xdr:colOff>
      <xdr:row>98</xdr:row>
      <xdr:rowOff>200025</xdr:rowOff>
    </xdr:from>
    <xdr:ext cx="5715000" cy="3390900"/>
    <xdr:graphicFrame>
      <xdr:nvGraphicFramePr>
        <xdr:cNvPr id="2030377269" name="Chart 1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8</xdr:col>
      <xdr:colOff>0</xdr:colOff>
      <xdr:row>119</xdr:row>
      <xdr:rowOff>0</xdr:rowOff>
    </xdr:from>
    <xdr:ext cx="5715000" cy="3581400"/>
    <xdr:graphicFrame>
      <xdr:nvGraphicFramePr>
        <xdr:cNvPr id="1430362461" name="Chart 1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1</xdr:col>
      <xdr:colOff>0</xdr:colOff>
      <xdr:row>137</xdr:row>
      <xdr:rowOff>123825</xdr:rowOff>
    </xdr:from>
    <xdr:ext cx="5715000" cy="3581400"/>
    <xdr:graphicFrame>
      <xdr:nvGraphicFramePr>
        <xdr:cNvPr id="1307774065" name="Chart 1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8</xdr:col>
      <xdr:colOff>0</xdr:colOff>
      <xdr:row>137</xdr:row>
      <xdr:rowOff>123825</xdr:rowOff>
    </xdr:from>
    <xdr:ext cx="5715000" cy="3581400"/>
    <xdr:graphicFrame>
      <xdr:nvGraphicFramePr>
        <xdr:cNvPr id="1374064618" name="Chart 1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1</xdr:col>
      <xdr:colOff>0</xdr:colOff>
      <xdr:row>119</xdr:row>
      <xdr:rowOff>0</xdr:rowOff>
    </xdr:from>
    <xdr:ext cx="5715000" cy="3533775"/>
    <xdr:pic>
      <xdr:nvPicPr>
        <xdr:cNvPr id="0" name="image4.png" title="Gráfico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923925" cy="323850"/>
    <xdr:pic>
      <xdr:nvPicPr>
        <xdr:cNvPr id="0" name="image3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78</xdr:row>
      <xdr:rowOff>0</xdr:rowOff>
    </xdr:from>
    <xdr:ext cx="923925" cy="323850"/>
    <xdr:pic>
      <xdr:nvPicPr>
        <xdr:cNvPr id="0" name="image3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117</xdr:row>
      <xdr:rowOff>0</xdr:rowOff>
    </xdr:from>
    <xdr:ext cx="923925" cy="323850"/>
    <xdr:pic>
      <xdr:nvPicPr>
        <xdr:cNvPr id="0" name="image3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952500</xdr:colOff>
      <xdr:row>9</xdr:row>
      <xdr:rowOff>28575</xdr:rowOff>
    </xdr:from>
    <xdr:ext cx="2105025" cy="2428875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200025</xdr:colOff>
      <xdr:row>9</xdr:row>
      <xdr:rowOff>28575</xdr:rowOff>
    </xdr:from>
    <xdr:ext cx="1781175" cy="242887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676275" cy="200025"/>
    <xdr:pic>
      <xdr:nvPicPr>
        <xdr:cNvPr id="0" name="image10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0</xdr:rowOff>
    </xdr:from>
    <xdr:ext cx="676275" cy="200025"/>
    <xdr:pic>
      <xdr:nvPicPr>
        <xdr:cNvPr id="0" name="image9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657225" cy="200025"/>
    <xdr:pic>
      <xdr:nvPicPr>
        <xdr:cNvPr id="0" name="image1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30</xdr:row>
      <xdr:rowOff>0</xdr:rowOff>
    </xdr:from>
    <xdr:ext cx="781050" cy="200025"/>
    <xdr:pic>
      <xdr:nvPicPr>
        <xdr:cNvPr id="0" name="image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32</xdr:row>
      <xdr:rowOff>0</xdr:rowOff>
    </xdr:from>
    <xdr:ext cx="552450" cy="200025"/>
    <xdr:pic>
      <xdr:nvPicPr>
        <xdr:cNvPr id="0" name="image7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ampi.com.br/gestao/analises" TargetMode="External"/><Relationship Id="rId2" Type="http://schemas.openxmlformats.org/officeDocument/2006/relationships/hyperlink" Target="https://www.yampi.com.br/blog/" TargetMode="External"/><Relationship Id="rId3" Type="http://schemas.openxmlformats.org/officeDocument/2006/relationships/hyperlink" Target="https://open.spotify.com/show/4Iv9PXnAQhMxYHkEVLknzZ" TargetMode="External"/><Relationship Id="rId4" Type="http://schemas.openxmlformats.org/officeDocument/2006/relationships/hyperlink" Target="https://www.youtube.com/c/YampiEcommerce/videos" TargetMode="External"/><Relationship Id="rId5" Type="http://schemas.openxmlformats.org/officeDocument/2006/relationships/hyperlink" Target="https://pt-br.facebook.com/somosyampi/" TargetMode="External"/><Relationship Id="rId6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3" max="4" width="5.13"/>
    <col customWidth="1" min="5" max="5" width="4.38"/>
    <col customWidth="1" min="6" max="6" width="5.5"/>
    <col customWidth="1" min="7" max="7" width="5.88"/>
    <col customWidth="1" min="8" max="8" width="4.63"/>
    <col customWidth="1" min="9" max="10" width="4.38"/>
  </cols>
  <sheetData>
    <row r="1" ht="15.75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5.75" customHeight="1">
      <c r="A2" s="1"/>
      <c r="B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19.5" customHeight="1">
      <c r="B4" s="4" t="s">
        <v>0</v>
      </c>
    </row>
    <row r="5" ht="15.75" customHeight="1">
      <c r="B5" s="5"/>
      <c r="C5" s="5"/>
      <c r="D5" s="5"/>
      <c r="E5" s="5"/>
      <c r="F5" s="5"/>
      <c r="G5" s="5"/>
      <c r="H5" s="5"/>
      <c r="I5" s="5"/>
      <c r="J5" s="5"/>
    </row>
    <row r="6" ht="15.75" customHeight="1"/>
    <row r="7" ht="15.75" customHeight="1">
      <c r="B7" s="5"/>
      <c r="C7" s="6" t="s">
        <v>1</v>
      </c>
      <c r="D7" s="5"/>
      <c r="E7" s="5"/>
      <c r="F7" s="5"/>
      <c r="G7" s="5"/>
      <c r="H7" s="5"/>
      <c r="I7" s="5"/>
      <c r="J7" s="5"/>
    </row>
    <row r="8" ht="15.75" customHeight="1">
      <c r="A8" s="7"/>
      <c r="B8" s="8"/>
      <c r="C8" s="9" t="s">
        <v>2</v>
      </c>
      <c r="D8" s="10"/>
      <c r="E8" s="10"/>
      <c r="F8" s="10"/>
      <c r="H8" s="10"/>
      <c r="I8" s="10"/>
      <c r="J8" s="10"/>
    </row>
    <row r="9" ht="15.75" customHeight="1">
      <c r="A9" s="7"/>
      <c r="B9" s="8"/>
      <c r="C9" s="10"/>
    </row>
    <row r="10" ht="15.75" customHeight="1">
      <c r="A10" s="7"/>
      <c r="B10" s="8"/>
      <c r="C10" s="6" t="s">
        <v>3</v>
      </c>
    </row>
    <row r="11" ht="31.5" customHeight="1">
      <c r="A11" s="7"/>
      <c r="B11" s="8"/>
      <c r="C11" s="8" t="s">
        <v>4</v>
      </c>
    </row>
    <row r="12" ht="15.75" customHeight="1">
      <c r="A12" s="7"/>
      <c r="B12" s="8"/>
      <c r="C12" s="11"/>
    </row>
    <row r="13" ht="15.75" customHeight="1">
      <c r="A13" s="7"/>
      <c r="B13" s="8"/>
      <c r="C13" s="12" t="s">
        <v>5</v>
      </c>
    </row>
    <row r="14" ht="15.75" customHeight="1">
      <c r="A14" s="7"/>
      <c r="B14" s="8"/>
    </row>
    <row r="15" ht="15.75" customHeight="1">
      <c r="A15" s="7"/>
      <c r="B15" s="8"/>
    </row>
    <row r="16" ht="15.75" customHeight="1">
      <c r="A16" s="7"/>
      <c r="B16" s="8"/>
    </row>
    <row r="17" ht="15.75" customHeight="1">
      <c r="A17" s="7"/>
      <c r="B17" s="8"/>
    </row>
    <row r="18" ht="15.75" customHeight="1">
      <c r="A18" s="7"/>
      <c r="B18" s="8"/>
    </row>
    <row r="19" ht="15.75" customHeight="1">
      <c r="A19" s="7"/>
      <c r="B19" s="5"/>
      <c r="C19" s="5"/>
      <c r="D19" s="5"/>
      <c r="E19" s="5"/>
      <c r="F19" s="5"/>
      <c r="G19" s="5"/>
      <c r="H19" s="5"/>
      <c r="I19" s="5"/>
      <c r="J19" s="5"/>
    </row>
    <row r="20" ht="15.75" customHeight="1">
      <c r="A20" s="7"/>
      <c r="B20" s="5"/>
      <c r="C20" s="13"/>
      <c r="D20" s="5"/>
      <c r="E20" s="5"/>
      <c r="F20" s="5"/>
      <c r="G20" s="5"/>
      <c r="H20" s="5"/>
      <c r="I20" s="5"/>
      <c r="J20" s="5"/>
    </row>
    <row r="21" ht="23.25" customHeight="1">
      <c r="A21" s="7"/>
      <c r="B21" s="8"/>
      <c r="C21" s="8"/>
      <c r="D21" s="8"/>
      <c r="E21" s="8"/>
      <c r="F21" s="8"/>
      <c r="G21" s="8"/>
      <c r="H21" s="8"/>
      <c r="I21" s="8"/>
      <c r="J21" s="8"/>
    </row>
    <row r="22" ht="15.75" customHeight="1">
      <c r="A22" s="7"/>
      <c r="B22" s="8"/>
      <c r="C22" s="11"/>
      <c r="D22" s="11"/>
      <c r="E22" s="11"/>
      <c r="F22" s="11"/>
      <c r="G22" s="11"/>
      <c r="H22" s="11"/>
      <c r="I22" s="11"/>
      <c r="J22" s="11"/>
    </row>
    <row r="23" ht="15.75" customHeight="1">
      <c r="C23" s="11"/>
    </row>
    <row r="24" ht="15.75" customHeight="1"/>
    <row r="25" ht="15.75" customHeight="1">
      <c r="C25" s="11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">
    <mergeCell ref="B2:C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85DEE"/>
    <outlinePr summaryBelow="0" summaryRight="0"/>
  </sheetPr>
  <sheetViews>
    <sheetView showGridLines="0"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2.63" defaultRowHeight="15.0"/>
  <cols>
    <col customWidth="1" min="1" max="1" width="1.25"/>
    <col customWidth="1" min="2" max="2" width="18.5"/>
    <col customWidth="1" min="3" max="3" width="16.63"/>
    <col customWidth="1" min="4" max="4" width="10.5"/>
    <col customWidth="1" min="5" max="5" width="10.38"/>
    <col customWidth="1" min="6" max="6" width="10.63"/>
    <col customWidth="1" min="7" max="8" width="11.25"/>
    <col customWidth="1" min="9" max="9" width="11.13"/>
    <col customWidth="1" min="10" max="10" width="10.63"/>
    <col customWidth="1" min="11" max="11" width="11.38"/>
    <col customWidth="1" min="12" max="12" width="10.88"/>
    <col customWidth="1" min="13" max="13" width="11.0"/>
    <col customWidth="1" min="14" max="14" width="11.5"/>
    <col customWidth="1" min="15" max="15" width="11.25"/>
  </cols>
  <sheetData>
    <row r="1" ht="25.5" customHeight="1">
      <c r="A1" s="14"/>
      <c r="B1" s="3"/>
      <c r="D1" s="15" t="s">
        <v>6</v>
      </c>
      <c r="E1" s="15" t="s">
        <v>7</v>
      </c>
      <c r="F1" s="15" t="s">
        <v>8</v>
      </c>
      <c r="G1" s="15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5" t="s">
        <v>16</v>
      </c>
      <c r="O1" s="15" t="s">
        <v>17</v>
      </c>
    </row>
    <row r="2" ht="9.75" customHeight="1">
      <c r="A2" s="16"/>
      <c r="B2" s="17"/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15.75" customHeight="1">
      <c r="A3" s="16"/>
      <c r="B3" s="20" t="s">
        <v>18</v>
      </c>
      <c r="C3" s="18" t="s">
        <v>19</v>
      </c>
      <c r="D3" s="21">
        <v>10000.0</v>
      </c>
      <c r="E3" s="21">
        <f t="shared" ref="E3:O3" si="1">roundup(D3*1.1,0)</f>
        <v>11000</v>
      </c>
      <c r="F3" s="21">
        <f t="shared" si="1"/>
        <v>12100</v>
      </c>
      <c r="G3" s="21">
        <f t="shared" si="1"/>
        <v>13310</v>
      </c>
      <c r="H3" s="21">
        <f t="shared" si="1"/>
        <v>14641</v>
      </c>
      <c r="I3" s="21">
        <f t="shared" si="1"/>
        <v>16106</v>
      </c>
      <c r="J3" s="21">
        <f t="shared" si="1"/>
        <v>17717</v>
      </c>
      <c r="K3" s="21">
        <f t="shared" si="1"/>
        <v>19489</v>
      </c>
      <c r="L3" s="21">
        <f t="shared" si="1"/>
        <v>21438</v>
      </c>
      <c r="M3" s="21">
        <f t="shared" si="1"/>
        <v>23582</v>
      </c>
      <c r="N3" s="21">
        <f t="shared" si="1"/>
        <v>25941</v>
      </c>
      <c r="O3" s="21">
        <f t="shared" si="1"/>
        <v>28536</v>
      </c>
    </row>
    <row r="4" ht="15.75" customHeight="1">
      <c r="A4" s="16"/>
      <c r="C4" s="22" t="s">
        <v>20</v>
      </c>
      <c r="D4" s="23">
        <v>9000.0</v>
      </c>
      <c r="E4" s="23">
        <v>10900.0</v>
      </c>
      <c r="F4" s="23">
        <v>12500.0</v>
      </c>
      <c r="G4" s="23">
        <v>13000.0</v>
      </c>
      <c r="H4" s="23">
        <v>16000.0</v>
      </c>
      <c r="I4" s="23">
        <v>16500.0</v>
      </c>
      <c r="J4" s="23"/>
      <c r="K4" s="23"/>
      <c r="L4" s="23"/>
      <c r="M4" s="23"/>
      <c r="N4" s="23"/>
      <c r="O4" s="23"/>
    </row>
    <row r="5" ht="15.75" customHeight="1">
      <c r="A5" s="24"/>
      <c r="B5" s="25"/>
      <c r="C5" s="26" t="s">
        <v>21</v>
      </c>
      <c r="D5" s="27">
        <f t="shared" ref="D5:O5" si="2">if(D4=0,"",(D4-D3)/D3)</f>
        <v>-0.1</v>
      </c>
      <c r="E5" s="27">
        <f t="shared" si="2"/>
        <v>-0.009090909091</v>
      </c>
      <c r="F5" s="27">
        <f t="shared" si="2"/>
        <v>0.03305785124</v>
      </c>
      <c r="G5" s="27">
        <f t="shared" si="2"/>
        <v>-0.02329075883</v>
      </c>
      <c r="H5" s="27">
        <f t="shared" si="2"/>
        <v>0.09282152858</v>
      </c>
      <c r="I5" s="27">
        <f t="shared" si="2"/>
        <v>0.02446293307</v>
      </c>
      <c r="J5" s="27" t="str">
        <f t="shared" si="2"/>
        <v/>
      </c>
      <c r="K5" s="27" t="str">
        <f t="shared" si="2"/>
        <v/>
      </c>
      <c r="L5" s="27" t="str">
        <f t="shared" si="2"/>
        <v/>
      </c>
      <c r="M5" s="27" t="str">
        <f t="shared" si="2"/>
        <v/>
      </c>
      <c r="N5" s="27" t="str">
        <f t="shared" si="2"/>
        <v/>
      </c>
      <c r="O5" s="27" t="str">
        <f t="shared" si="2"/>
        <v/>
      </c>
    </row>
    <row r="6" ht="15.75" customHeight="1">
      <c r="A6" s="28"/>
      <c r="B6" s="29" t="s">
        <v>22</v>
      </c>
      <c r="C6" s="30" t="s">
        <v>19</v>
      </c>
      <c r="D6" s="31">
        <v>1000.0</v>
      </c>
      <c r="E6" s="21">
        <f t="shared" ref="E6:O6" si="3">ROUNDUP(D6*1.1,0)</f>
        <v>1100</v>
      </c>
      <c r="F6" s="21">
        <f t="shared" si="3"/>
        <v>1210</v>
      </c>
      <c r="G6" s="21">
        <f t="shared" si="3"/>
        <v>1331</v>
      </c>
      <c r="H6" s="21">
        <f t="shared" si="3"/>
        <v>1465</v>
      </c>
      <c r="I6" s="21">
        <f t="shared" si="3"/>
        <v>1612</v>
      </c>
      <c r="J6" s="21">
        <f t="shared" si="3"/>
        <v>1774</v>
      </c>
      <c r="K6" s="21">
        <f t="shared" si="3"/>
        <v>1952</v>
      </c>
      <c r="L6" s="21">
        <f t="shared" si="3"/>
        <v>2148</v>
      </c>
      <c r="M6" s="21">
        <f t="shared" si="3"/>
        <v>2363</v>
      </c>
      <c r="N6" s="21">
        <f t="shared" si="3"/>
        <v>2600</v>
      </c>
      <c r="O6" s="21">
        <f t="shared" si="3"/>
        <v>2860</v>
      </c>
    </row>
    <row r="7" ht="15.75" customHeight="1">
      <c r="A7" s="28"/>
      <c r="C7" s="32" t="s">
        <v>20</v>
      </c>
      <c r="D7" s="33">
        <v>700.0</v>
      </c>
      <c r="E7" s="33">
        <v>950.0</v>
      </c>
      <c r="F7" s="23">
        <v>1200.0</v>
      </c>
      <c r="G7" s="23">
        <v>1350.0</v>
      </c>
      <c r="H7" s="23">
        <v>1500.0</v>
      </c>
      <c r="I7" s="23">
        <v>1800.0</v>
      </c>
      <c r="J7" s="23"/>
      <c r="K7" s="23"/>
      <c r="L7" s="23"/>
      <c r="M7" s="23"/>
      <c r="N7" s="23"/>
      <c r="O7" s="23"/>
    </row>
    <row r="8" ht="15.75" customHeight="1">
      <c r="A8" s="34"/>
      <c r="B8" s="25"/>
      <c r="C8" s="35" t="s">
        <v>21</v>
      </c>
      <c r="D8" s="27">
        <f t="shared" ref="D8:O8" si="4">if(D7=0,"",(D7-D6)/D6)</f>
        <v>-0.3</v>
      </c>
      <c r="E8" s="27">
        <f t="shared" si="4"/>
        <v>-0.1363636364</v>
      </c>
      <c r="F8" s="27">
        <f t="shared" si="4"/>
        <v>-0.00826446281</v>
      </c>
      <c r="G8" s="27">
        <f t="shared" si="4"/>
        <v>0.01427498122</v>
      </c>
      <c r="H8" s="27">
        <f t="shared" si="4"/>
        <v>0.02389078498</v>
      </c>
      <c r="I8" s="27">
        <f t="shared" si="4"/>
        <v>0.1166253102</v>
      </c>
      <c r="J8" s="27" t="str">
        <f t="shared" si="4"/>
        <v/>
      </c>
      <c r="K8" s="27" t="str">
        <f t="shared" si="4"/>
        <v/>
      </c>
      <c r="L8" s="27" t="str">
        <f t="shared" si="4"/>
        <v/>
      </c>
      <c r="M8" s="27" t="str">
        <f t="shared" si="4"/>
        <v/>
      </c>
      <c r="N8" s="27" t="str">
        <f t="shared" si="4"/>
        <v/>
      </c>
      <c r="O8" s="27" t="str">
        <f t="shared" si="4"/>
        <v/>
      </c>
    </row>
    <row r="9" ht="15.75" customHeight="1">
      <c r="A9" s="28"/>
      <c r="B9" s="29" t="s">
        <v>23</v>
      </c>
      <c r="C9" s="30" t="s">
        <v>19</v>
      </c>
      <c r="D9" s="36">
        <v>10000.0</v>
      </c>
      <c r="E9" s="36">
        <f>ROUNDUP(D9*1.3,0)</f>
        <v>13000</v>
      </c>
      <c r="F9" s="36">
        <f t="shared" ref="F9:O9" si="5">ROUNDUP(E9*1.5,0)</f>
        <v>19500</v>
      </c>
      <c r="G9" s="36">
        <f t="shared" si="5"/>
        <v>29250</v>
      </c>
      <c r="H9" s="36">
        <f t="shared" si="5"/>
        <v>43875</v>
      </c>
      <c r="I9" s="36">
        <f t="shared" si="5"/>
        <v>65813</v>
      </c>
      <c r="J9" s="36">
        <f t="shared" si="5"/>
        <v>98720</v>
      </c>
      <c r="K9" s="36">
        <f t="shared" si="5"/>
        <v>148080</v>
      </c>
      <c r="L9" s="36">
        <f t="shared" si="5"/>
        <v>222120</v>
      </c>
      <c r="M9" s="36">
        <f t="shared" si="5"/>
        <v>333180</v>
      </c>
      <c r="N9" s="36">
        <f t="shared" si="5"/>
        <v>499770</v>
      </c>
      <c r="O9" s="36">
        <f t="shared" si="5"/>
        <v>749655</v>
      </c>
    </row>
    <row r="10" ht="15.75" customHeight="1">
      <c r="A10" s="28"/>
      <c r="C10" s="32" t="s">
        <v>20</v>
      </c>
      <c r="D10" s="37">
        <v>8000.0</v>
      </c>
      <c r="E10" s="37">
        <v>11500.0</v>
      </c>
      <c r="F10" s="37">
        <v>18750.0</v>
      </c>
      <c r="G10" s="38">
        <v>30000.0</v>
      </c>
      <c r="H10" s="38">
        <v>45000.0</v>
      </c>
      <c r="I10" s="38">
        <v>75000.0</v>
      </c>
      <c r="J10" s="38">
        <v>75000.0</v>
      </c>
      <c r="K10" s="38">
        <v>75000.0</v>
      </c>
      <c r="L10" s="38">
        <v>75000.0</v>
      </c>
      <c r="M10" s="38">
        <v>75000.0</v>
      </c>
      <c r="N10" s="38">
        <v>75000.0</v>
      </c>
      <c r="O10" s="38">
        <v>75000.0</v>
      </c>
    </row>
    <row r="11" ht="15.75" customHeight="1">
      <c r="A11" s="34"/>
      <c r="B11" s="25"/>
      <c r="C11" s="35" t="s">
        <v>21</v>
      </c>
      <c r="D11" s="27">
        <f t="shared" ref="D11:O11" si="6">if(D10=0,"",(D10-D9)/D9)</f>
        <v>-0.2</v>
      </c>
      <c r="E11" s="27">
        <f t="shared" si="6"/>
        <v>-0.1153846154</v>
      </c>
      <c r="F11" s="27">
        <f t="shared" si="6"/>
        <v>-0.03846153846</v>
      </c>
      <c r="G11" s="27">
        <f t="shared" si="6"/>
        <v>0.02564102564</v>
      </c>
      <c r="H11" s="27">
        <f t="shared" si="6"/>
        <v>0.02564102564</v>
      </c>
      <c r="I11" s="27">
        <f t="shared" si="6"/>
        <v>0.1395924817</v>
      </c>
      <c r="J11" s="27">
        <f t="shared" si="6"/>
        <v>-0.2402755267</v>
      </c>
      <c r="K11" s="27">
        <f t="shared" si="6"/>
        <v>-0.4935170178</v>
      </c>
      <c r="L11" s="27">
        <f t="shared" si="6"/>
        <v>-0.6623446786</v>
      </c>
      <c r="M11" s="27">
        <f t="shared" si="6"/>
        <v>-0.7748964524</v>
      </c>
      <c r="N11" s="27">
        <f t="shared" si="6"/>
        <v>-0.8499309682</v>
      </c>
      <c r="O11" s="27">
        <f t="shared" si="6"/>
        <v>-0.8999539788</v>
      </c>
    </row>
    <row r="12" ht="17.25" customHeight="1">
      <c r="A12" s="28"/>
      <c r="B12" s="39" t="s">
        <v>24</v>
      </c>
      <c r="C12" s="35" t="s">
        <v>25</v>
      </c>
      <c r="D12" s="40">
        <v>1500.0</v>
      </c>
      <c r="E12" s="40">
        <v>1650.0</v>
      </c>
      <c r="F12" s="40">
        <v>2300.0</v>
      </c>
      <c r="G12" s="40">
        <v>5600.0</v>
      </c>
      <c r="H12" s="40">
        <v>8000.0</v>
      </c>
      <c r="I12" s="40">
        <v>10000.0</v>
      </c>
      <c r="J12" s="40"/>
      <c r="K12" s="40"/>
      <c r="L12" s="40"/>
      <c r="M12" s="40"/>
      <c r="N12" s="40"/>
      <c r="O12" s="40"/>
    </row>
    <row r="13" ht="15.75" customHeight="1">
      <c r="A13" s="28"/>
      <c r="B13" s="29" t="s">
        <v>26</v>
      </c>
      <c r="C13" s="30" t="s">
        <v>19</v>
      </c>
      <c r="D13" s="31">
        <f t="shared" ref="D13:O13" si="7">ROUNDUP(D3*0.8,0)</f>
        <v>8000</v>
      </c>
      <c r="E13" s="31">
        <f t="shared" si="7"/>
        <v>8800</v>
      </c>
      <c r="F13" s="31">
        <f t="shared" si="7"/>
        <v>9680</v>
      </c>
      <c r="G13" s="31">
        <f t="shared" si="7"/>
        <v>10648</v>
      </c>
      <c r="H13" s="31">
        <f t="shared" si="7"/>
        <v>11713</v>
      </c>
      <c r="I13" s="31">
        <f t="shared" si="7"/>
        <v>12885</v>
      </c>
      <c r="J13" s="31">
        <f t="shared" si="7"/>
        <v>14174</v>
      </c>
      <c r="K13" s="31">
        <f t="shared" si="7"/>
        <v>15592</v>
      </c>
      <c r="L13" s="31">
        <f t="shared" si="7"/>
        <v>17151</v>
      </c>
      <c r="M13" s="31">
        <f t="shared" si="7"/>
        <v>18866</v>
      </c>
      <c r="N13" s="31">
        <f t="shared" si="7"/>
        <v>20753</v>
      </c>
      <c r="O13" s="31">
        <f t="shared" si="7"/>
        <v>22829</v>
      </c>
    </row>
    <row r="14" ht="15.75" customHeight="1">
      <c r="A14" s="28"/>
      <c r="C14" s="32" t="s">
        <v>20</v>
      </c>
      <c r="D14" s="41">
        <v>200.0</v>
      </c>
      <c r="E14" s="41">
        <v>450.0</v>
      </c>
      <c r="F14" s="41">
        <v>650.0</v>
      </c>
      <c r="G14" s="23">
        <v>1000.0</v>
      </c>
      <c r="H14" s="23">
        <v>1000.0</v>
      </c>
      <c r="I14" s="23">
        <v>1782.0</v>
      </c>
      <c r="J14" s="23"/>
      <c r="K14" s="23"/>
      <c r="L14" s="23"/>
      <c r="M14" s="23"/>
      <c r="N14" s="23"/>
      <c r="O14" s="23"/>
    </row>
    <row r="15" ht="15.75" customHeight="1">
      <c r="A15" s="28"/>
      <c r="B15" s="25"/>
      <c r="C15" s="35" t="s">
        <v>21</v>
      </c>
      <c r="D15" s="27">
        <f t="shared" ref="D15:O15" si="8">if(D14=0,"",(D14-D13)/D13)</f>
        <v>-0.975</v>
      </c>
      <c r="E15" s="27">
        <f t="shared" si="8"/>
        <v>-0.9488636364</v>
      </c>
      <c r="F15" s="27">
        <f t="shared" si="8"/>
        <v>-0.9328512397</v>
      </c>
      <c r="G15" s="27">
        <f t="shared" si="8"/>
        <v>-0.9060856499</v>
      </c>
      <c r="H15" s="27">
        <f t="shared" si="8"/>
        <v>-0.9146247759</v>
      </c>
      <c r="I15" s="27">
        <f t="shared" si="8"/>
        <v>-0.8616996508</v>
      </c>
      <c r="J15" s="27" t="str">
        <f t="shared" si="8"/>
        <v/>
      </c>
      <c r="K15" s="27" t="str">
        <f t="shared" si="8"/>
        <v/>
      </c>
      <c r="L15" s="27" t="str">
        <f t="shared" si="8"/>
        <v/>
      </c>
      <c r="M15" s="27" t="str">
        <f t="shared" si="8"/>
        <v/>
      </c>
      <c r="N15" s="27" t="str">
        <f t="shared" si="8"/>
        <v/>
      </c>
      <c r="O15" s="27" t="str">
        <f t="shared" si="8"/>
        <v/>
      </c>
    </row>
    <row r="16" ht="29.25" customHeight="1">
      <c r="A16" s="28"/>
      <c r="B16" s="42" t="s">
        <v>27</v>
      </c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ht="9.75" customHeight="1">
      <c r="A17" s="28"/>
      <c r="B17" s="29"/>
      <c r="C17" s="30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ht="15.75" customHeight="1">
      <c r="A18" s="28"/>
      <c r="B18" s="29" t="s">
        <v>28</v>
      </c>
      <c r="C18" s="30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ht="15.75" customHeight="1">
      <c r="A19" s="28"/>
      <c r="C19" s="32" t="s">
        <v>20</v>
      </c>
      <c r="D19" s="47">
        <f t="shared" ref="D19:O19" si="9">D7/D4</f>
        <v>0.07777777778</v>
      </c>
      <c r="E19" s="47">
        <f t="shared" si="9"/>
        <v>0.0871559633</v>
      </c>
      <c r="F19" s="47">
        <f t="shared" si="9"/>
        <v>0.096</v>
      </c>
      <c r="G19" s="48">
        <f t="shared" si="9"/>
        <v>0.1038461538</v>
      </c>
      <c r="H19" s="48">
        <f t="shared" si="9"/>
        <v>0.09375</v>
      </c>
      <c r="I19" s="48">
        <f t="shared" si="9"/>
        <v>0.1090909091</v>
      </c>
      <c r="J19" s="48" t="str">
        <f t="shared" si="9"/>
        <v>#DIV/0!</v>
      </c>
      <c r="K19" s="48" t="str">
        <f t="shared" si="9"/>
        <v>#DIV/0!</v>
      </c>
      <c r="L19" s="48" t="str">
        <f t="shared" si="9"/>
        <v>#DIV/0!</v>
      </c>
      <c r="M19" s="48" t="str">
        <f t="shared" si="9"/>
        <v>#DIV/0!</v>
      </c>
      <c r="N19" s="48" t="str">
        <f t="shared" si="9"/>
        <v>#DIV/0!</v>
      </c>
      <c r="O19" s="48" t="str">
        <f t="shared" si="9"/>
        <v>#DIV/0!</v>
      </c>
    </row>
    <row r="20" ht="15.75" customHeight="1">
      <c r="A20" s="28"/>
      <c r="B20" s="25"/>
      <c r="C20" s="35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ht="15.75" customHeight="1">
      <c r="A21" s="49"/>
      <c r="B21" s="29" t="s">
        <v>29</v>
      </c>
      <c r="C21" s="3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ht="15.75" customHeight="1">
      <c r="A22" s="49"/>
      <c r="C22" s="32" t="s">
        <v>20</v>
      </c>
      <c r="D22" s="51">
        <f t="shared" ref="D22:O22" si="10">D10/D14</f>
        <v>40</v>
      </c>
      <c r="E22" s="51">
        <f t="shared" si="10"/>
        <v>25.55555556</v>
      </c>
      <c r="F22" s="51">
        <f t="shared" si="10"/>
        <v>28.84615385</v>
      </c>
      <c r="G22" s="51">
        <f t="shared" si="10"/>
        <v>30</v>
      </c>
      <c r="H22" s="51">
        <f t="shared" si="10"/>
        <v>45</v>
      </c>
      <c r="I22" s="51">
        <f t="shared" si="10"/>
        <v>42.08754209</v>
      </c>
      <c r="J22" s="51" t="str">
        <f t="shared" si="10"/>
        <v>#DIV/0!</v>
      </c>
      <c r="K22" s="51" t="str">
        <f t="shared" si="10"/>
        <v>#DIV/0!</v>
      </c>
      <c r="L22" s="51" t="str">
        <f t="shared" si="10"/>
        <v>#DIV/0!</v>
      </c>
      <c r="M22" s="51" t="str">
        <f t="shared" si="10"/>
        <v>#DIV/0!</v>
      </c>
      <c r="N22" s="51" t="str">
        <f t="shared" si="10"/>
        <v>#DIV/0!</v>
      </c>
      <c r="O22" s="51" t="str">
        <f t="shared" si="10"/>
        <v>#DIV/0!</v>
      </c>
    </row>
    <row r="23" ht="15.75" customHeight="1">
      <c r="A23" s="28"/>
      <c r="B23" s="25"/>
      <c r="C23" s="35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ht="15.75" customHeight="1">
      <c r="A24" s="28"/>
      <c r="B24" s="29" t="s">
        <v>30</v>
      </c>
      <c r="C24" s="30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</row>
    <row r="25" ht="15.75" customHeight="1">
      <c r="A25" s="28"/>
      <c r="C25" s="32" t="s">
        <v>20</v>
      </c>
      <c r="D25" s="53">
        <f t="shared" ref="D25:O25" si="11">1-(D14/D7)</f>
        <v>0.7142857143</v>
      </c>
      <c r="E25" s="53">
        <f t="shared" si="11"/>
        <v>0.5263157895</v>
      </c>
      <c r="F25" s="53">
        <f t="shared" si="11"/>
        <v>0.4583333333</v>
      </c>
      <c r="G25" s="53">
        <f t="shared" si="11"/>
        <v>0.2592592593</v>
      </c>
      <c r="H25" s="53">
        <f t="shared" si="11"/>
        <v>0.3333333333</v>
      </c>
      <c r="I25" s="53">
        <f t="shared" si="11"/>
        <v>0.01</v>
      </c>
      <c r="J25" s="53" t="str">
        <f t="shared" si="11"/>
        <v>#DIV/0!</v>
      </c>
      <c r="K25" s="53" t="str">
        <f t="shared" si="11"/>
        <v>#DIV/0!</v>
      </c>
      <c r="L25" s="53" t="str">
        <f t="shared" si="11"/>
        <v>#DIV/0!</v>
      </c>
      <c r="M25" s="53" t="str">
        <f t="shared" si="11"/>
        <v>#DIV/0!</v>
      </c>
      <c r="N25" s="53" t="str">
        <f t="shared" si="11"/>
        <v>#DIV/0!</v>
      </c>
      <c r="O25" s="53" t="str">
        <f t="shared" si="11"/>
        <v>#DIV/0!</v>
      </c>
    </row>
    <row r="26" ht="15.75" customHeight="1">
      <c r="A26" s="28"/>
      <c r="B26" s="25"/>
      <c r="C26" s="35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ht="15.75" customHeight="1">
      <c r="A27" s="28"/>
      <c r="B27" s="29" t="s">
        <v>31</v>
      </c>
      <c r="C27" s="3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ht="15.75" customHeight="1">
      <c r="A28" s="28"/>
      <c r="C28" s="32" t="s">
        <v>20</v>
      </c>
      <c r="D28" s="54">
        <f t="shared" ref="D28:O28" si="12">D4*D7/D10</f>
        <v>787.5</v>
      </c>
      <c r="E28" s="54">
        <f t="shared" si="12"/>
        <v>900.4347826</v>
      </c>
      <c r="F28" s="54">
        <f t="shared" si="12"/>
        <v>800</v>
      </c>
      <c r="G28" s="54">
        <f t="shared" si="12"/>
        <v>585</v>
      </c>
      <c r="H28" s="54">
        <f t="shared" si="12"/>
        <v>533.3333333</v>
      </c>
      <c r="I28" s="54">
        <f t="shared" si="12"/>
        <v>396</v>
      </c>
      <c r="J28" s="54">
        <f t="shared" si="12"/>
        <v>0</v>
      </c>
      <c r="K28" s="54">
        <f t="shared" si="12"/>
        <v>0</v>
      </c>
      <c r="L28" s="54">
        <f t="shared" si="12"/>
        <v>0</v>
      </c>
      <c r="M28" s="54">
        <f t="shared" si="12"/>
        <v>0</v>
      </c>
      <c r="N28" s="54">
        <f t="shared" si="12"/>
        <v>0</v>
      </c>
      <c r="O28" s="54">
        <f t="shared" si="12"/>
        <v>0</v>
      </c>
    </row>
    <row r="29" ht="15.75" customHeight="1">
      <c r="A29" s="28"/>
      <c r="B29" s="25"/>
      <c r="C29" s="35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ht="15.75" customHeight="1">
      <c r="A30" s="28"/>
      <c r="B30" s="29" t="s">
        <v>32</v>
      </c>
      <c r="C30" s="30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</row>
    <row r="31" ht="15.75" customHeight="1">
      <c r="A31" s="28"/>
      <c r="C31" s="32" t="s">
        <v>20</v>
      </c>
      <c r="D31" s="54">
        <f t="shared" ref="D31:O31" si="13">D9-D12</f>
        <v>8500</v>
      </c>
      <c r="E31" s="54">
        <f t="shared" si="13"/>
        <v>11350</v>
      </c>
      <c r="F31" s="54">
        <f t="shared" si="13"/>
        <v>17200</v>
      </c>
      <c r="G31" s="54">
        <f t="shared" si="13"/>
        <v>23650</v>
      </c>
      <c r="H31" s="54">
        <f t="shared" si="13"/>
        <v>35875</v>
      </c>
      <c r="I31" s="54">
        <f t="shared" si="13"/>
        <v>55813</v>
      </c>
      <c r="J31" s="54">
        <f t="shared" si="13"/>
        <v>98720</v>
      </c>
      <c r="K31" s="54">
        <f t="shared" si="13"/>
        <v>148080</v>
      </c>
      <c r="L31" s="54">
        <f t="shared" si="13"/>
        <v>222120</v>
      </c>
      <c r="M31" s="54">
        <f t="shared" si="13"/>
        <v>333180</v>
      </c>
      <c r="N31" s="54">
        <f t="shared" si="13"/>
        <v>499770</v>
      </c>
      <c r="O31" s="54">
        <f t="shared" si="13"/>
        <v>749655</v>
      </c>
    </row>
    <row r="32" ht="16.5" customHeight="1">
      <c r="A32" s="28"/>
      <c r="B32" s="25"/>
      <c r="C32" s="35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ht="15.75" customHeight="1">
      <c r="A33" s="28"/>
      <c r="B33" s="56"/>
      <c r="C33" s="57"/>
      <c r="D33" s="58"/>
      <c r="E33" s="58"/>
      <c r="F33" s="59"/>
      <c r="G33" s="58"/>
      <c r="H33" s="58"/>
      <c r="I33" s="58"/>
      <c r="J33" s="58"/>
      <c r="K33" s="58"/>
      <c r="L33" s="58"/>
      <c r="M33" s="58"/>
      <c r="N33" s="58"/>
      <c r="O33" s="58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B24:B26"/>
    <mergeCell ref="B27:B29"/>
    <mergeCell ref="B30:B32"/>
    <mergeCell ref="B1:C1"/>
    <mergeCell ref="B3:B5"/>
    <mergeCell ref="B6:B8"/>
    <mergeCell ref="B9:B11"/>
    <mergeCell ref="B13:B15"/>
    <mergeCell ref="B18:B20"/>
    <mergeCell ref="B21:B23"/>
  </mergeCells>
  <conditionalFormatting sqref="D5:O5 D8:O8 D11:O11 D15:O15 D20:O20 D23:O23 D26:O26 D29:O29">
    <cfRule type="cellIs" dxfId="0" priority="1" operator="greaterThanOrEqual">
      <formula>0</formula>
    </cfRule>
  </conditionalFormatting>
  <conditionalFormatting sqref="D5:O5 D8:O8 D11:O11 D15:O15 D20:O20 D23:O23 D26:O26 D29:O29">
    <cfRule type="cellIs" dxfId="1" priority="2" operator="lessThan">
      <formula>0</formula>
    </cfRule>
  </conditionalFormatting>
  <conditionalFormatting sqref="D32:O32">
    <cfRule type="cellIs" dxfId="2" priority="3" operator="greaterThanOrEqual">
      <formula>0</formula>
    </cfRule>
  </conditionalFormatting>
  <conditionalFormatting sqref="D32:O32">
    <cfRule type="cellIs" dxfId="1" priority="4" operator="lessThan">
      <formula>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FBE55"/>
    <outlinePr summaryBelow="0" summaryRight="0"/>
  </sheetPr>
  <sheetViews>
    <sheetView showGridLines="0"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2.63" defaultRowHeight="15.0"/>
  <cols>
    <col customWidth="1" min="1" max="1" width="1.25"/>
    <col customWidth="1" min="2" max="2" width="18.5"/>
    <col customWidth="1" min="3" max="3" width="16.63"/>
    <col customWidth="1" min="4" max="15" width="9.5"/>
  </cols>
  <sheetData>
    <row r="1" ht="25.5" customHeight="1">
      <c r="A1" s="14"/>
      <c r="B1" s="3"/>
      <c r="D1" s="15" t="s">
        <v>6</v>
      </c>
      <c r="E1" s="15" t="s">
        <v>7</v>
      </c>
      <c r="F1" s="15" t="s">
        <v>8</v>
      </c>
      <c r="G1" s="15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5" t="s">
        <v>16</v>
      </c>
      <c r="O1" s="15" t="s">
        <v>17</v>
      </c>
    </row>
    <row r="2" ht="10.5" customHeight="1">
      <c r="A2" s="16"/>
      <c r="B2" s="17"/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15.75" customHeight="1">
      <c r="A3" s="16"/>
      <c r="B3" s="17" t="s">
        <v>18</v>
      </c>
      <c r="C3" s="18" t="s">
        <v>19</v>
      </c>
      <c r="D3" s="21">
        <v>10000.0</v>
      </c>
      <c r="E3" s="21">
        <f t="shared" ref="E3:O3" si="1">roundup(D3*1.1,0)</f>
        <v>11000</v>
      </c>
      <c r="F3" s="21">
        <f t="shared" si="1"/>
        <v>12100</v>
      </c>
      <c r="G3" s="21">
        <f t="shared" si="1"/>
        <v>13310</v>
      </c>
      <c r="H3" s="21">
        <f t="shared" si="1"/>
        <v>14641</v>
      </c>
      <c r="I3" s="21">
        <f t="shared" si="1"/>
        <v>16106</v>
      </c>
      <c r="J3" s="21">
        <f t="shared" si="1"/>
        <v>17717</v>
      </c>
      <c r="K3" s="21">
        <f t="shared" si="1"/>
        <v>19489</v>
      </c>
      <c r="L3" s="21">
        <f t="shared" si="1"/>
        <v>21438</v>
      </c>
      <c r="M3" s="21">
        <f t="shared" si="1"/>
        <v>23582</v>
      </c>
      <c r="N3" s="21">
        <f t="shared" si="1"/>
        <v>25941</v>
      </c>
      <c r="O3" s="21">
        <f t="shared" si="1"/>
        <v>28536</v>
      </c>
    </row>
    <row r="4" ht="15.75" customHeight="1">
      <c r="A4" s="16"/>
      <c r="C4" s="22" t="s">
        <v>20</v>
      </c>
      <c r="D4" s="23">
        <v>9000.0</v>
      </c>
      <c r="E4" s="23">
        <v>10900.0</v>
      </c>
      <c r="F4" s="23">
        <v>12500.0</v>
      </c>
      <c r="G4" s="60"/>
      <c r="H4" s="60"/>
      <c r="I4" s="60"/>
      <c r="J4" s="60"/>
      <c r="K4" s="60"/>
      <c r="L4" s="60"/>
      <c r="M4" s="60"/>
      <c r="N4" s="60"/>
      <c r="O4" s="60"/>
    </row>
    <row r="5" ht="15.75" customHeight="1">
      <c r="A5" s="24"/>
      <c r="B5" s="25"/>
      <c r="C5" s="26" t="s">
        <v>21</v>
      </c>
      <c r="D5" s="27">
        <f t="shared" ref="D5:O5" si="2">if(D4=0,"",(D4-D3)/D3)</f>
        <v>-0.1</v>
      </c>
      <c r="E5" s="27">
        <f t="shared" si="2"/>
        <v>-0.009090909091</v>
      </c>
      <c r="F5" s="27">
        <f t="shared" si="2"/>
        <v>0.03305785124</v>
      </c>
      <c r="G5" s="27" t="str">
        <f t="shared" si="2"/>
        <v/>
      </c>
      <c r="H5" s="27" t="str">
        <f t="shared" si="2"/>
        <v/>
      </c>
      <c r="I5" s="27" t="str">
        <f t="shared" si="2"/>
        <v/>
      </c>
      <c r="J5" s="27" t="str">
        <f t="shared" si="2"/>
        <v/>
      </c>
      <c r="K5" s="27" t="str">
        <f t="shared" si="2"/>
        <v/>
      </c>
      <c r="L5" s="27" t="str">
        <f t="shared" si="2"/>
        <v/>
      </c>
      <c r="M5" s="27" t="str">
        <f t="shared" si="2"/>
        <v/>
      </c>
      <c r="N5" s="27" t="str">
        <f t="shared" si="2"/>
        <v/>
      </c>
      <c r="O5" s="27" t="str">
        <f t="shared" si="2"/>
        <v/>
      </c>
    </row>
    <row r="6" ht="15.75" customHeight="1">
      <c r="A6" s="28"/>
      <c r="B6" s="61" t="s">
        <v>33</v>
      </c>
      <c r="C6" s="30" t="s">
        <v>19</v>
      </c>
      <c r="D6" s="62">
        <v>0.057</v>
      </c>
      <c r="E6" s="62">
        <v>0.057</v>
      </c>
      <c r="F6" s="62">
        <v>0.05702479338842975</v>
      </c>
      <c r="G6" s="62">
        <v>0.05702479338842975</v>
      </c>
      <c r="H6" s="62">
        <v>0.0570316235229834</v>
      </c>
      <c r="I6" s="62">
        <v>0.05699739227617037</v>
      </c>
      <c r="J6" s="62">
        <v>0.057007394028334366</v>
      </c>
      <c r="K6" s="62">
        <v>0.05700651649648519</v>
      </c>
      <c r="L6" s="62">
        <v>0.057001585968840376</v>
      </c>
      <c r="M6" s="62">
        <v>0.05699262149096769</v>
      </c>
      <c r="N6" s="62">
        <v>0.056975444277398715</v>
      </c>
      <c r="O6" s="62">
        <v>0.056980656013456685</v>
      </c>
    </row>
    <row r="7" ht="15.75" customHeight="1">
      <c r="A7" s="28"/>
      <c r="C7" s="32" t="s">
        <v>20</v>
      </c>
      <c r="D7" s="63">
        <f t="shared" ref="D7:F7" si="3">D10/D4</f>
        <v>0.07</v>
      </c>
      <c r="E7" s="63">
        <f t="shared" si="3"/>
        <v>0.06798165138</v>
      </c>
      <c r="F7" s="63">
        <f t="shared" si="3"/>
        <v>0.068</v>
      </c>
      <c r="G7" s="60"/>
      <c r="H7" s="60"/>
      <c r="I7" s="60"/>
      <c r="J7" s="60"/>
      <c r="K7" s="60"/>
      <c r="L7" s="60"/>
      <c r="M7" s="60"/>
      <c r="N7" s="60"/>
      <c r="O7" s="60"/>
    </row>
    <row r="8" ht="15.75" customHeight="1">
      <c r="A8" s="34"/>
      <c r="B8" s="25"/>
      <c r="C8" s="35" t="s">
        <v>21</v>
      </c>
      <c r="D8" s="27">
        <f t="shared" ref="D8:O8" si="4">if(D7=0,"",(D7-D6)/D6)</f>
        <v>0.2280701754</v>
      </c>
      <c r="E8" s="27">
        <f t="shared" si="4"/>
        <v>0.1926605505</v>
      </c>
      <c r="F8" s="27">
        <f t="shared" si="4"/>
        <v>0.1924637681</v>
      </c>
      <c r="G8" s="27" t="str">
        <f t="shared" si="4"/>
        <v/>
      </c>
      <c r="H8" s="27" t="str">
        <f t="shared" si="4"/>
        <v/>
      </c>
      <c r="I8" s="27" t="str">
        <f t="shared" si="4"/>
        <v/>
      </c>
      <c r="J8" s="27" t="str">
        <f t="shared" si="4"/>
        <v/>
      </c>
      <c r="K8" s="27" t="str">
        <f t="shared" si="4"/>
        <v/>
      </c>
      <c r="L8" s="27" t="str">
        <f t="shared" si="4"/>
        <v/>
      </c>
      <c r="M8" s="27" t="str">
        <f t="shared" si="4"/>
        <v/>
      </c>
      <c r="N8" s="27" t="str">
        <f t="shared" si="4"/>
        <v/>
      </c>
      <c r="O8" s="27" t="str">
        <f t="shared" si="4"/>
        <v/>
      </c>
    </row>
    <row r="9" ht="15.75" customHeight="1">
      <c r="A9" s="28"/>
      <c r="B9" s="61" t="s">
        <v>34</v>
      </c>
      <c r="C9" s="30" t="s">
        <v>19</v>
      </c>
      <c r="D9" s="31">
        <f t="shared" ref="D9:O9" si="5">roundup(D6*D3,0)</f>
        <v>570</v>
      </c>
      <c r="E9" s="31">
        <f t="shared" si="5"/>
        <v>627</v>
      </c>
      <c r="F9" s="31">
        <f t="shared" si="5"/>
        <v>690</v>
      </c>
      <c r="G9" s="31">
        <f t="shared" si="5"/>
        <v>759</v>
      </c>
      <c r="H9" s="31">
        <f t="shared" si="5"/>
        <v>835</v>
      </c>
      <c r="I9" s="31">
        <f t="shared" si="5"/>
        <v>918</v>
      </c>
      <c r="J9" s="31">
        <f t="shared" si="5"/>
        <v>1010</v>
      </c>
      <c r="K9" s="31">
        <f t="shared" si="5"/>
        <v>1111</v>
      </c>
      <c r="L9" s="31">
        <f t="shared" si="5"/>
        <v>1222</v>
      </c>
      <c r="M9" s="31">
        <f t="shared" si="5"/>
        <v>1344</v>
      </c>
      <c r="N9" s="31">
        <f t="shared" si="5"/>
        <v>1478</v>
      </c>
      <c r="O9" s="31">
        <f t="shared" si="5"/>
        <v>1626</v>
      </c>
    </row>
    <row r="10" ht="15.75" customHeight="1">
      <c r="A10" s="28"/>
      <c r="C10" s="32" t="s">
        <v>20</v>
      </c>
      <c r="D10" s="41">
        <v>630.0</v>
      </c>
      <c r="E10" s="41">
        <v>741.0</v>
      </c>
      <c r="F10" s="41">
        <v>850.0</v>
      </c>
      <c r="G10" s="60"/>
      <c r="H10" s="60"/>
      <c r="I10" s="60"/>
      <c r="J10" s="60"/>
      <c r="K10" s="60"/>
      <c r="L10" s="60"/>
      <c r="M10" s="60"/>
      <c r="N10" s="60"/>
      <c r="O10" s="60"/>
    </row>
    <row r="11" ht="15.75" customHeight="1">
      <c r="A11" s="34"/>
      <c r="B11" s="25"/>
      <c r="C11" s="35" t="s">
        <v>21</v>
      </c>
      <c r="D11" s="27">
        <f t="shared" ref="D11:O11" si="6">if(D10=0,"",(D10-D9)/D9)</f>
        <v>0.1052631579</v>
      </c>
      <c r="E11" s="27">
        <f t="shared" si="6"/>
        <v>0.1818181818</v>
      </c>
      <c r="F11" s="27">
        <f t="shared" si="6"/>
        <v>0.231884058</v>
      </c>
      <c r="G11" s="27" t="str">
        <f t="shared" si="6"/>
        <v/>
      </c>
      <c r="H11" s="27" t="str">
        <f t="shared" si="6"/>
        <v/>
      </c>
      <c r="I11" s="27" t="str">
        <f t="shared" si="6"/>
        <v/>
      </c>
      <c r="J11" s="27" t="str">
        <f t="shared" si="6"/>
        <v/>
      </c>
      <c r="K11" s="27" t="str">
        <f t="shared" si="6"/>
        <v/>
      </c>
      <c r="L11" s="27" t="str">
        <f t="shared" si="6"/>
        <v/>
      </c>
      <c r="M11" s="27" t="str">
        <f t="shared" si="6"/>
        <v/>
      </c>
      <c r="N11" s="27" t="str">
        <f t="shared" si="6"/>
        <v/>
      </c>
      <c r="O11" s="27" t="str">
        <f t="shared" si="6"/>
        <v/>
      </c>
    </row>
    <row r="12" ht="15.75" customHeight="1">
      <c r="A12" s="28"/>
      <c r="B12" s="61" t="s">
        <v>35</v>
      </c>
      <c r="C12" s="30" t="s">
        <v>19</v>
      </c>
      <c r="D12" s="31">
        <v>0.122</v>
      </c>
      <c r="E12" s="31">
        <v>0.122</v>
      </c>
      <c r="F12" s="31">
        <v>0.122</v>
      </c>
      <c r="G12" s="31">
        <v>0.122</v>
      </c>
      <c r="H12" s="31">
        <v>0.122</v>
      </c>
      <c r="I12" s="31">
        <v>0.122</v>
      </c>
      <c r="J12" s="31">
        <v>0.122</v>
      </c>
      <c r="K12" s="31">
        <v>0.122</v>
      </c>
      <c r="L12" s="31">
        <v>0.122</v>
      </c>
      <c r="M12" s="31">
        <v>0.122</v>
      </c>
      <c r="N12" s="31">
        <v>0.122</v>
      </c>
      <c r="O12" s="31">
        <v>0.122</v>
      </c>
    </row>
    <row r="13" ht="15.75" customHeight="1">
      <c r="A13" s="28"/>
      <c r="C13" s="32" t="s">
        <v>20</v>
      </c>
      <c r="D13" s="41">
        <f t="shared" ref="D13:F13" si="7">D16/D10</f>
        <v>0.1142857143</v>
      </c>
      <c r="E13" s="41">
        <f t="shared" si="7"/>
        <v>0.1201079622</v>
      </c>
      <c r="F13" s="41">
        <f t="shared" si="7"/>
        <v>0.1235294118</v>
      </c>
      <c r="G13" s="60"/>
      <c r="H13" s="60"/>
      <c r="I13" s="60"/>
      <c r="J13" s="60"/>
      <c r="K13" s="60"/>
      <c r="L13" s="60"/>
      <c r="M13" s="60"/>
      <c r="N13" s="60"/>
      <c r="O13" s="60"/>
    </row>
    <row r="14" ht="15.75" customHeight="1">
      <c r="A14" s="34"/>
      <c r="B14" s="25"/>
      <c r="C14" s="35" t="s">
        <v>21</v>
      </c>
      <c r="D14" s="27">
        <f t="shared" ref="D14:O14" si="8">if(D13=0,"",(D13-D12)/D12)</f>
        <v>-0.06323185012</v>
      </c>
      <c r="E14" s="27">
        <f t="shared" si="8"/>
        <v>-0.01550850645</v>
      </c>
      <c r="F14" s="27">
        <f t="shared" si="8"/>
        <v>0.01253616201</v>
      </c>
      <c r="G14" s="27" t="str">
        <f t="shared" si="8"/>
        <v/>
      </c>
      <c r="H14" s="27" t="str">
        <f t="shared" si="8"/>
        <v/>
      </c>
      <c r="I14" s="27" t="str">
        <f t="shared" si="8"/>
        <v/>
      </c>
      <c r="J14" s="27" t="str">
        <f t="shared" si="8"/>
        <v/>
      </c>
      <c r="K14" s="27" t="str">
        <f t="shared" si="8"/>
        <v/>
      </c>
      <c r="L14" s="27" t="str">
        <f t="shared" si="8"/>
        <v/>
      </c>
      <c r="M14" s="27" t="str">
        <f t="shared" si="8"/>
        <v/>
      </c>
      <c r="N14" s="27" t="str">
        <f t="shared" si="8"/>
        <v/>
      </c>
      <c r="O14" s="27" t="str">
        <f t="shared" si="8"/>
        <v/>
      </c>
    </row>
    <row r="15" ht="15.75" customHeight="1">
      <c r="A15" s="28"/>
      <c r="B15" s="61" t="s">
        <v>36</v>
      </c>
      <c r="C15" s="30" t="s">
        <v>19</v>
      </c>
      <c r="D15" s="31">
        <f t="shared" ref="D15:O15" si="9">roundup(D12*D9,0)</f>
        <v>70</v>
      </c>
      <c r="E15" s="31">
        <f t="shared" si="9"/>
        <v>77</v>
      </c>
      <c r="F15" s="31">
        <f t="shared" si="9"/>
        <v>85</v>
      </c>
      <c r="G15" s="31">
        <f t="shared" si="9"/>
        <v>93</v>
      </c>
      <c r="H15" s="31">
        <f t="shared" si="9"/>
        <v>102</v>
      </c>
      <c r="I15" s="31">
        <f t="shared" si="9"/>
        <v>112</v>
      </c>
      <c r="J15" s="31">
        <f t="shared" si="9"/>
        <v>124</v>
      </c>
      <c r="K15" s="31">
        <f t="shared" si="9"/>
        <v>136</v>
      </c>
      <c r="L15" s="31">
        <f t="shared" si="9"/>
        <v>150</v>
      </c>
      <c r="M15" s="31">
        <f t="shared" si="9"/>
        <v>164</v>
      </c>
      <c r="N15" s="31">
        <f t="shared" si="9"/>
        <v>181</v>
      </c>
      <c r="O15" s="31">
        <f t="shared" si="9"/>
        <v>199</v>
      </c>
    </row>
    <row r="16" ht="15.75" customHeight="1">
      <c r="A16" s="28"/>
      <c r="C16" s="32" t="s">
        <v>20</v>
      </c>
      <c r="D16" s="41">
        <v>72.0</v>
      </c>
      <c r="E16" s="41">
        <v>89.0</v>
      </c>
      <c r="F16" s="41">
        <v>105.0</v>
      </c>
      <c r="G16" s="60"/>
      <c r="H16" s="60"/>
      <c r="I16" s="60"/>
      <c r="J16" s="60"/>
      <c r="K16" s="60"/>
      <c r="L16" s="60"/>
      <c r="M16" s="60"/>
      <c r="N16" s="60"/>
      <c r="O16" s="60"/>
    </row>
    <row r="17" ht="15.75" customHeight="1">
      <c r="A17" s="34"/>
      <c r="B17" s="25"/>
      <c r="C17" s="35" t="s">
        <v>21</v>
      </c>
      <c r="D17" s="27">
        <f t="shared" ref="D17:O17" si="10">if(D16=0,"",(D16-D15)/D15)</f>
        <v>0.02857142857</v>
      </c>
      <c r="E17" s="27">
        <f t="shared" si="10"/>
        <v>0.1558441558</v>
      </c>
      <c r="F17" s="27">
        <f t="shared" si="10"/>
        <v>0.2352941176</v>
      </c>
      <c r="G17" s="27" t="str">
        <f t="shared" si="10"/>
        <v/>
      </c>
      <c r="H17" s="27" t="str">
        <f t="shared" si="10"/>
        <v/>
      </c>
      <c r="I17" s="27" t="str">
        <f t="shared" si="10"/>
        <v/>
      </c>
      <c r="J17" s="27" t="str">
        <f t="shared" si="10"/>
        <v/>
      </c>
      <c r="K17" s="27" t="str">
        <f t="shared" si="10"/>
        <v/>
      </c>
      <c r="L17" s="27" t="str">
        <f t="shared" si="10"/>
        <v/>
      </c>
      <c r="M17" s="27" t="str">
        <f t="shared" si="10"/>
        <v/>
      </c>
      <c r="N17" s="27" t="str">
        <f t="shared" si="10"/>
        <v/>
      </c>
      <c r="O17" s="27" t="str">
        <f t="shared" si="10"/>
        <v/>
      </c>
    </row>
    <row r="18" ht="15.75" customHeight="1">
      <c r="A18" s="28"/>
      <c r="B18" s="61" t="s">
        <v>37</v>
      </c>
      <c r="C18" s="30" t="s">
        <v>19</v>
      </c>
      <c r="D18" s="31">
        <v>0.148</v>
      </c>
      <c r="E18" s="31">
        <v>0.148</v>
      </c>
      <c r="F18" s="31">
        <v>0.148</v>
      </c>
      <c r="G18" s="31">
        <v>0.148</v>
      </c>
      <c r="H18" s="31">
        <v>0.148</v>
      </c>
      <c r="I18" s="31">
        <v>0.148</v>
      </c>
      <c r="J18" s="31">
        <v>0.148</v>
      </c>
      <c r="K18" s="31">
        <v>0.148</v>
      </c>
      <c r="L18" s="31">
        <v>0.148</v>
      </c>
      <c r="M18" s="31">
        <v>0.148</v>
      </c>
      <c r="N18" s="31">
        <v>0.148</v>
      </c>
      <c r="O18" s="31">
        <v>0.148</v>
      </c>
    </row>
    <row r="19" ht="15.75" customHeight="1">
      <c r="A19" s="28"/>
      <c r="C19" s="32" t="s">
        <v>20</v>
      </c>
      <c r="D19" s="41">
        <f t="shared" ref="D19:F19" si="11">D22/D16</f>
        <v>0.1388888889</v>
      </c>
      <c r="E19" s="41">
        <f t="shared" si="11"/>
        <v>0.1460674157</v>
      </c>
      <c r="F19" s="41">
        <f t="shared" si="11"/>
        <v>0.1523809524</v>
      </c>
      <c r="G19" s="60"/>
      <c r="H19" s="60"/>
      <c r="I19" s="60"/>
      <c r="J19" s="60"/>
      <c r="K19" s="60"/>
      <c r="L19" s="60"/>
      <c r="M19" s="60"/>
      <c r="N19" s="60"/>
      <c r="O19" s="60"/>
    </row>
    <row r="20" ht="15.75" customHeight="1">
      <c r="A20" s="34"/>
      <c r="B20" s="25"/>
      <c r="C20" s="35" t="s">
        <v>21</v>
      </c>
      <c r="D20" s="27">
        <f t="shared" ref="D20:O20" si="12">if(D19=0,"",(D19-D18)/D18)</f>
        <v>-0.06156156156</v>
      </c>
      <c r="E20" s="27">
        <f t="shared" si="12"/>
        <v>-0.01305800182</v>
      </c>
      <c r="F20" s="27">
        <f t="shared" si="12"/>
        <v>0.0296010296</v>
      </c>
      <c r="G20" s="27" t="str">
        <f t="shared" si="12"/>
        <v/>
      </c>
      <c r="H20" s="27" t="str">
        <f t="shared" si="12"/>
        <v/>
      </c>
      <c r="I20" s="27" t="str">
        <f t="shared" si="12"/>
        <v/>
      </c>
      <c r="J20" s="27" t="str">
        <f t="shared" si="12"/>
        <v/>
      </c>
      <c r="K20" s="27" t="str">
        <f t="shared" si="12"/>
        <v/>
      </c>
      <c r="L20" s="27" t="str">
        <f t="shared" si="12"/>
        <v/>
      </c>
      <c r="M20" s="27" t="str">
        <f t="shared" si="12"/>
        <v/>
      </c>
      <c r="N20" s="27" t="str">
        <f t="shared" si="12"/>
        <v/>
      </c>
      <c r="O20" s="27" t="str">
        <f t="shared" si="12"/>
        <v/>
      </c>
    </row>
    <row r="21" ht="15.75" customHeight="1">
      <c r="A21" s="28"/>
      <c r="B21" s="61" t="s">
        <v>38</v>
      </c>
      <c r="C21" s="30" t="s">
        <v>19</v>
      </c>
      <c r="D21" s="31">
        <f t="shared" ref="D21:O21" si="13">roundup(D18*D15,0)</f>
        <v>11</v>
      </c>
      <c r="E21" s="31">
        <f t="shared" si="13"/>
        <v>12</v>
      </c>
      <c r="F21" s="31">
        <f t="shared" si="13"/>
        <v>13</v>
      </c>
      <c r="G21" s="31">
        <f t="shared" si="13"/>
        <v>14</v>
      </c>
      <c r="H21" s="31">
        <f t="shared" si="13"/>
        <v>16</v>
      </c>
      <c r="I21" s="31">
        <f t="shared" si="13"/>
        <v>17</v>
      </c>
      <c r="J21" s="31">
        <f t="shared" si="13"/>
        <v>19</v>
      </c>
      <c r="K21" s="31">
        <f t="shared" si="13"/>
        <v>21</v>
      </c>
      <c r="L21" s="31">
        <f t="shared" si="13"/>
        <v>23</v>
      </c>
      <c r="M21" s="31">
        <f t="shared" si="13"/>
        <v>25</v>
      </c>
      <c r="N21" s="31">
        <f t="shared" si="13"/>
        <v>27</v>
      </c>
      <c r="O21" s="31">
        <f t="shared" si="13"/>
        <v>30</v>
      </c>
    </row>
    <row r="22" ht="15.75" customHeight="1">
      <c r="A22" s="28"/>
      <c r="C22" s="32" t="s">
        <v>20</v>
      </c>
      <c r="D22" s="41">
        <v>10.0</v>
      </c>
      <c r="E22" s="41">
        <v>13.0</v>
      </c>
      <c r="F22" s="41">
        <v>16.0</v>
      </c>
      <c r="G22" s="41"/>
      <c r="H22" s="41"/>
      <c r="I22" s="41"/>
      <c r="J22" s="41"/>
      <c r="K22" s="41"/>
      <c r="L22" s="41"/>
      <c r="M22" s="41"/>
      <c r="N22" s="41"/>
      <c r="O22" s="41"/>
    </row>
    <row r="23" ht="15.75" customHeight="1">
      <c r="A23" s="28"/>
      <c r="C23" s="64" t="s">
        <v>21</v>
      </c>
      <c r="D23" s="65">
        <f t="shared" ref="D23:O23" si="14">if(D22=0,"",(D22-D21)/D21)</f>
        <v>-0.09090909091</v>
      </c>
      <c r="E23" s="65">
        <f t="shared" si="14"/>
        <v>0.08333333333</v>
      </c>
      <c r="F23" s="65">
        <f t="shared" si="14"/>
        <v>0.2307692308</v>
      </c>
      <c r="G23" s="65" t="str">
        <f t="shared" si="14"/>
        <v/>
      </c>
      <c r="H23" s="65" t="str">
        <f t="shared" si="14"/>
        <v/>
      </c>
      <c r="I23" s="65" t="str">
        <f t="shared" si="14"/>
        <v/>
      </c>
      <c r="J23" s="65" t="str">
        <f t="shared" si="14"/>
        <v/>
      </c>
      <c r="K23" s="65" t="str">
        <f t="shared" si="14"/>
        <v/>
      </c>
      <c r="L23" s="65" t="str">
        <f t="shared" si="14"/>
        <v/>
      </c>
      <c r="M23" s="65" t="str">
        <f t="shared" si="14"/>
        <v/>
      </c>
      <c r="N23" s="65" t="str">
        <f t="shared" si="14"/>
        <v/>
      </c>
      <c r="O23" s="65" t="str">
        <f t="shared" si="14"/>
        <v/>
      </c>
    </row>
    <row r="24" ht="10.5" customHeight="1">
      <c r="A24" s="28"/>
      <c r="B24" s="61"/>
      <c r="C24" s="64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</row>
    <row r="25" ht="29.25" customHeight="1">
      <c r="A25" s="28"/>
      <c r="B25" s="42" t="s">
        <v>39</v>
      </c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ht="9.75" customHeight="1">
      <c r="A26" s="28"/>
      <c r="B26" s="61"/>
      <c r="C26" s="30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ht="15.75" customHeight="1">
      <c r="A27" s="28"/>
      <c r="B27" s="29" t="s">
        <v>40</v>
      </c>
      <c r="C27" s="30" t="s">
        <v>19</v>
      </c>
      <c r="D27" s="31">
        <v>171.0</v>
      </c>
      <c r="E27" s="31">
        <v>188.0</v>
      </c>
      <c r="F27" s="31">
        <v>207.0</v>
      </c>
      <c r="G27" s="31">
        <v>228.0</v>
      </c>
      <c r="H27" s="31">
        <v>251.0</v>
      </c>
      <c r="I27" s="31">
        <v>275.0</v>
      </c>
      <c r="J27" s="31">
        <v>303.0</v>
      </c>
      <c r="K27" s="31">
        <v>333.0</v>
      </c>
      <c r="L27" s="31">
        <v>367.0</v>
      </c>
      <c r="M27" s="31">
        <v>403.0</v>
      </c>
      <c r="N27" s="31">
        <v>443.0</v>
      </c>
      <c r="O27" s="31">
        <v>488.0</v>
      </c>
    </row>
    <row r="28" ht="15.75" customHeight="1">
      <c r="A28" s="28"/>
      <c r="C28" s="32" t="s">
        <v>20</v>
      </c>
      <c r="D28" s="41">
        <v>170.0</v>
      </c>
      <c r="E28" s="41">
        <v>190.0</v>
      </c>
      <c r="F28" s="41">
        <v>230.0</v>
      </c>
      <c r="G28" s="60"/>
      <c r="H28" s="60"/>
      <c r="I28" s="60"/>
      <c r="J28" s="60"/>
      <c r="K28" s="60"/>
      <c r="L28" s="60"/>
      <c r="M28" s="60"/>
      <c r="N28" s="60"/>
      <c r="O28" s="60"/>
    </row>
    <row r="29" ht="15.75" customHeight="1">
      <c r="A29" s="28"/>
      <c r="B29" s="25"/>
      <c r="C29" s="35" t="s">
        <v>21</v>
      </c>
      <c r="D29" s="27">
        <f t="shared" ref="D29:O29" si="15">if(D28=0,"",(D28-D27)/D27)</f>
        <v>-0.005847953216</v>
      </c>
      <c r="E29" s="27">
        <f t="shared" si="15"/>
        <v>0.01063829787</v>
      </c>
      <c r="F29" s="27">
        <f t="shared" si="15"/>
        <v>0.1111111111</v>
      </c>
      <c r="G29" s="27" t="str">
        <f t="shared" si="15"/>
        <v/>
      </c>
      <c r="H29" s="27" t="str">
        <f t="shared" si="15"/>
        <v/>
      </c>
      <c r="I29" s="27" t="str">
        <f t="shared" si="15"/>
        <v/>
      </c>
      <c r="J29" s="27" t="str">
        <f t="shared" si="15"/>
        <v/>
      </c>
      <c r="K29" s="27" t="str">
        <f t="shared" si="15"/>
        <v/>
      </c>
      <c r="L29" s="27" t="str">
        <f t="shared" si="15"/>
        <v/>
      </c>
      <c r="M29" s="27" t="str">
        <f t="shared" si="15"/>
        <v/>
      </c>
      <c r="N29" s="27" t="str">
        <f t="shared" si="15"/>
        <v/>
      </c>
      <c r="O29" s="27" t="str">
        <f t="shared" si="15"/>
        <v/>
      </c>
    </row>
    <row r="30" ht="15.75" customHeight="1">
      <c r="A30" s="49"/>
      <c r="B30" s="29" t="s">
        <v>41</v>
      </c>
      <c r="C30" s="30" t="s">
        <v>19</v>
      </c>
      <c r="D30" s="68">
        <v>171.0</v>
      </c>
      <c r="E30" s="68">
        <v>188.0</v>
      </c>
      <c r="F30" s="68">
        <v>207.0</v>
      </c>
      <c r="G30" s="68">
        <v>228.0</v>
      </c>
      <c r="H30" s="68">
        <v>251.0</v>
      </c>
      <c r="I30" s="68">
        <v>275.0</v>
      </c>
      <c r="J30" s="68">
        <v>303.0</v>
      </c>
      <c r="K30" s="68">
        <v>333.0</v>
      </c>
      <c r="L30" s="68">
        <v>367.0</v>
      </c>
      <c r="M30" s="68">
        <v>403.0</v>
      </c>
      <c r="N30" s="68">
        <v>443.0</v>
      </c>
      <c r="O30" s="68">
        <v>488.0</v>
      </c>
    </row>
    <row r="31" ht="15.75" customHeight="1">
      <c r="A31" s="49"/>
      <c r="C31" s="32" t="s">
        <v>20</v>
      </c>
      <c r="D31" s="69">
        <v>180.0</v>
      </c>
      <c r="E31" s="70">
        <v>189.0</v>
      </c>
      <c r="F31" s="70">
        <v>220.0</v>
      </c>
      <c r="G31" s="70"/>
      <c r="H31" s="70"/>
      <c r="I31" s="70"/>
      <c r="J31" s="70"/>
      <c r="K31" s="70"/>
      <c r="L31" s="70"/>
      <c r="M31" s="70"/>
      <c r="N31" s="70"/>
      <c r="O31" s="70"/>
    </row>
    <row r="32" ht="15.75" customHeight="1">
      <c r="A32" s="28"/>
      <c r="B32" s="25"/>
      <c r="C32" s="35" t="s">
        <v>21</v>
      </c>
      <c r="D32" s="27">
        <f t="shared" ref="D32:O32" si="16">if(D31=0,"",(D31-D30)/D30)</f>
        <v>0.05263157895</v>
      </c>
      <c r="E32" s="27">
        <f t="shared" si="16"/>
        <v>0.005319148936</v>
      </c>
      <c r="F32" s="27">
        <f t="shared" si="16"/>
        <v>0.06280193237</v>
      </c>
      <c r="G32" s="27" t="str">
        <f t="shared" si="16"/>
        <v/>
      </c>
      <c r="H32" s="27" t="str">
        <f t="shared" si="16"/>
        <v/>
      </c>
      <c r="I32" s="27" t="str">
        <f t="shared" si="16"/>
        <v/>
      </c>
      <c r="J32" s="27" t="str">
        <f t="shared" si="16"/>
        <v/>
      </c>
      <c r="K32" s="27" t="str">
        <f t="shared" si="16"/>
        <v/>
      </c>
      <c r="L32" s="27" t="str">
        <f t="shared" si="16"/>
        <v/>
      </c>
      <c r="M32" s="27" t="str">
        <f t="shared" si="16"/>
        <v/>
      </c>
      <c r="N32" s="27" t="str">
        <f t="shared" si="16"/>
        <v/>
      </c>
      <c r="O32" s="27" t="str">
        <f t="shared" si="16"/>
        <v/>
      </c>
    </row>
    <row r="33" ht="15.75" customHeight="1">
      <c r="A33" s="28"/>
      <c r="B33" s="29" t="s">
        <v>42</v>
      </c>
      <c r="C33" s="30" t="s">
        <v>19</v>
      </c>
      <c r="D33" s="68">
        <v>171.0</v>
      </c>
      <c r="E33" s="68">
        <v>188.0</v>
      </c>
      <c r="F33" s="68">
        <v>207.0</v>
      </c>
      <c r="G33" s="68">
        <v>228.0</v>
      </c>
      <c r="H33" s="68">
        <v>251.0</v>
      </c>
      <c r="I33" s="68">
        <v>275.0</v>
      </c>
      <c r="J33" s="68">
        <v>303.0</v>
      </c>
      <c r="K33" s="68">
        <v>333.0</v>
      </c>
      <c r="L33" s="68">
        <v>367.0</v>
      </c>
      <c r="M33" s="68">
        <v>403.0</v>
      </c>
      <c r="N33" s="68">
        <v>443.0</v>
      </c>
      <c r="O33" s="68">
        <v>488.0</v>
      </c>
    </row>
    <row r="34" ht="15.75" customHeight="1">
      <c r="A34" s="28"/>
      <c r="C34" s="32" t="s">
        <v>20</v>
      </c>
      <c r="D34" s="69">
        <v>180.0</v>
      </c>
      <c r="E34" s="70">
        <v>189.0</v>
      </c>
      <c r="F34" s="70">
        <v>220.0</v>
      </c>
      <c r="G34" s="71"/>
      <c r="H34" s="71"/>
      <c r="I34" s="71"/>
      <c r="J34" s="71"/>
      <c r="K34" s="71"/>
      <c r="L34" s="71"/>
      <c r="M34" s="71"/>
      <c r="N34" s="71"/>
      <c r="O34" s="71"/>
    </row>
    <row r="35" ht="15.75" customHeight="1">
      <c r="A35" s="28"/>
      <c r="B35" s="25"/>
      <c r="C35" s="35" t="s">
        <v>21</v>
      </c>
      <c r="D35" s="27">
        <f t="shared" ref="D35:O35" si="17">if(D34=0,"",(D34-D33)/D33)</f>
        <v>0.05263157895</v>
      </c>
      <c r="E35" s="27">
        <f t="shared" si="17"/>
        <v>0.005319148936</v>
      </c>
      <c r="F35" s="27">
        <f t="shared" si="17"/>
        <v>0.06280193237</v>
      </c>
      <c r="G35" s="27" t="str">
        <f t="shared" si="17"/>
        <v/>
      </c>
      <c r="H35" s="27" t="str">
        <f t="shared" si="17"/>
        <v/>
      </c>
      <c r="I35" s="27" t="str">
        <f t="shared" si="17"/>
        <v/>
      </c>
      <c r="J35" s="27" t="str">
        <f t="shared" si="17"/>
        <v/>
      </c>
      <c r="K35" s="27" t="str">
        <f t="shared" si="17"/>
        <v/>
      </c>
      <c r="L35" s="27" t="str">
        <f t="shared" si="17"/>
        <v/>
      </c>
      <c r="M35" s="27" t="str">
        <f t="shared" si="17"/>
        <v/>
      </c>
      <c r="N35" s="27" t="str">
        <f t="shared" si="17"/>
        <v/>
      </c>
      <c r="O35" s="27" t="str">
        <f t="shared" si="17"/>
        <v/>
      </c>
    </row>
    <row r="36" ht="15.75" customHeight="1">
      <c r="A36" s="28"/>
      <c r="B36" s="29" t="s">
        <v>43</v>
      </c>
      <c r="C36" s="30" t="s">
        <v>19</v>
      </c>
      <c r="D36" s="68">
        <v>228.0</v>
      </c>
      <c r="E36" s="68">
        <v>251.0</v>
      </c>
      <c r="F36" s="68">
        <v>276.0</v>
      </c>
      <c r="G36" s="68">
        <v>304.0</v>
      </c>
      <c r="H36" s="68">
        <v>334.0</v>
      </c>
      <c r="I36" s="68">
        <v>367.0</v>
      </c>
      <c r="J36" s="68">
        <v>404.0</v>
      </c>
      <c r="K36" s="68">
        <v>444.0</v>
      </c>
      <c r="L36" s="68">
        <v>489.0</v>
      </c>
      <c r="M36" s="68">
        <v>538.0</v>
      </c>
      <c r="N36" s="68">
        <v>591.0</v>
      </c>
      <c r="O36" s="68">
        <v>650.0</v>
      </c>
    </row>
    <row r="37" ht="15.75" customHeight="1">
      <c r="A37" s="28"/>
      <c r="C37" s="32" t="s">
        <v>20</v>
      </c>
      <c r="D37" s="33">
        <v>240.0</v>
      </c>
      <c r="E37" s="72">
        <v>250.0</v>
      </c>
      <c r="F37" s="33">
        <v>280.0</v>
      </c>
      <c r="G37" s="71"/>
      <c r="H37" s="71"/>
      <c r="I37" s="71"/>
      <c r="J37" s="71"/>
      <c r="K37" s="71"/>
      <c r="L37" s="71"/>
      <c r="M37" s="71"/>
      <c r="N37" s="71"/>
      <c r="O37" s="71"/>
    </row>
    <row r="38" ht="15.75" customHeight="1">
      <c r="A38" s="28"/>
      <c r="B38" s="25"/>
      <c r="C38" s="35" t="s">
        <v>21</v>
      </c>
      <c r="D38" s="27">
        <f t="shared" ref="D38:O38" si="18">if(D37=0,"",-1*(1-(D37/D36)))</f>
        <v>0.05263157895</v>
      </c>
      <c r="E38" s="27">
        <f t="shared" si="18"/>
        <v>-0.003984063745</v>
      </c>
      <c r="F38" s="27">
        <f t="shared" si="18"/>
        <v>0.01449275362</v>
      </c>
      <c r="G38" s="27" t="str">
        <f t="shared" si="18"/>
        <v/>
      </c>
      <c r="H38" s="27" t="str">
        <f t="shared" si="18"/>
        <v/>
      </c>
      <c r="I38" s="27" t="str">
        <f t="shared" si="18"/>
        <v/>
      </c>
      <c r="J38" s="27" t="str">
        <f t="shared" si="18"/>
        <v/>
      </c>
      <c r="K38" s="27" t="str">
        <f t="shared" si="18"/>
        <v/>
      </c>
      <c r="L38" s="27" t="str">
        <f t="shared" si="18"/>
        <v/>
      </c>
      <c r="M38" s="27" t="str">
        <f t="shared" si="18"/>
        <v/>
      </c>
      <c r="N38" s="27" t="str">
        <f t="shared" si="18"/>
        <v/>
      </c>
      <c r="O38" s="27" t="str">
        <f t="shared" si="18"/>
        <v/>
      </c>
    </row>
    <row r="39" ht="15.75" customHeight="1">
      <c r="A39" s="28"/>
      <c r="B39" s="29" t="s">
        <v>44</v>
      </c>
      <c r="C39" s="30" t="s">
        <v>19</v>
      </c>
      <c r="D39" s="73">
        <v>570.0</v>
      </c>
      <c r="E39" s="73">
        <v>627.5</v>
      </c>
      <c r="F39" s="73">
        <v>690.0</v>
      </c>
      <c r="G39" s="73">
        <v>760.0</v>
      </c>
      <c r="H39" s="73">
        <v>835.0</v>
      </c>
      <c r="I39" s="73">
        <v>917.5</v>
      </c>
      <c r="J39" s="73">
        <v>1010.0</v>
      </c>
      <c r="K39" s="73">
        <v>1110.0</v>
      </c>
      <c r="L39" s="73">
        <v>1222.5</v>
      </c>
      <c r="M39" s="73">
        <v>1345.0</v>
      </c>
      <c r="N39" s="73">
        <v>1477.5</v>
      </c>
      <c r="O39" s="73">
        <v>1625.0</v>
      </c>
    </row>
    <row r="40" ht="15.75" customHeight="1">
      <c r="A40" s="28"/>
      <c r="C40" s="32" t="s">
        <v>20</v>
      </c>
      <c r="D40" s="33">
        <v>576.0</v>
      </c>
      <c r="E40" s="33">
        <v>650.0</v>
      </c>
      <c r="F40" s="33">
        <v>714.0</v>
      </c>
      <c r="G40" s="71"/>
      <c r="H40" s="71"/>
      <c r="I40" s="71"/>
      <c r="J40" s="71"/>
      <c r="K40" s="71"/>
      <c r="L40" s="71"/>
      <c r="M40" s="71"/>
      <c r="N40" s="71"/>
      <c r="O40" s="71"/>
    </row>
    <row r="41" ht="15.75" customHeight="1">
      <c r="A41" s="28"/>
      <c r="B41" s="25"/>
      <c r="C41" s="35" t="s">
        <v>21</v>
      </c>
      <c r="D41" s="27">
        <f t="shared" ref="D41:O41" si="19">if(D40=0,"",-1*(1-(D40/D39)))</f>
        <v>0.01052631579</v>
      </c>
      <c r="E41" s="27">
        <f t="shared" si="19"/>
        <v>0.03585657371</v>
      </c>
      <c r="F41" s="27">
        <f t="shared" si="19"/>
        <v>0.0347826087</v>
      </c>
      <c r="G41" s="27" t="str">
        <f t="shared" si="19"/>
        <v/>
      </c>
      <c r="H41" s="27" t="str">
        <f t="shared" si="19"/>
        <v/>
      </c>
      <c r="I41" s="27" t="str">
        <f t="shared" si="19"/>
        <v/>
      </c>
      <c r="J41" s="27" t="str">
        <f t="shared" si="19"/>
        <v/>
      </c>
      <c r="K41" s="27" t="str">
        <f t="shared" si="19"/>
        <v/>
      </c>
      <c r="L41" s="27" t="str">
        <f t="shared" si="19"/>
        <v/>
      </c>
      <c r="M41" s="27" t="str">
        <f t="shared" si="19"/>
        <v/>
      </c>
      <c r="N41" s="27" t="str">
        <f t="shared" si="19"/>
        <v/>
      </c>
      <c r="O41" s="27" t="str">
        <f t="shared" si="19"/>
        <v/>
      </c>
    </row>
    <row r="42" ht="15.75" customHeight="1">
      <c r="A42" s="28"/>
      <c r="B42" s="29" t="s">
        <v>45</v>
      </c>
      <c r="C42" s="30" t="s">
        <v>19</v>
      </c>
      <c r="D42" s="74">
        <v>2.5</v>
      </c>
      <c r="E42" s="74">
        <v>2.5</v>
      </c>
      <c r="F42" s="74">
        <v>2.5</v>
      </c>
      <c r="G42" s="74">
        <v>2.5</v>
      </c>
      <c r="H42" s="74">
        <v>2.5</v>
      </c>
      <c r="I42" s="74">
        <v>2.5</v>
      </c>
      <c r="J42" s="74">
        <v>2.5</v>
      </c>
      <c r="K42" s="74">
        <v>2.5</v>
      </c>
      <c r="L42" s="74">
        <v>2.5</v>
      </c>
      <c r="M42" s="74">
        <v>2.5</v>
      </c>
      <c r="N42" s="74">
        <v>2.5</v>
      </c>
      <c r="O42" s="74">
        <v>2.5</v>
      </c>
    </row>
    <row r="43" ht="15.75" customHeight="1">
      <c r="A43" s="28"/>
      <c r="C43" s="32" t="s">
        <v>20</v>
      </c>
      <c r="D43" s="75">
        <f t="shared" ref="D43:F43" si="20">D40/D37</f>
        <v>2.4</v>
      </c>
      <c r="E43" s="75">
        <f t="shared" si="20"/>
        <v>2.6</v>
      </c>
      <c r="F43" s="75">
        <f t="shared" si="20"/>
        <v>2.55</v>
      </c>
      <c r="G43" s="76"/>
      <c r="H43" s="76"/>
      <c r="I43" s="76"/>
      <c r="J43" s="76"/>
      <c r="K43" s="76"/>
      <c r="L43" s="76"/>
      <c r="M43" s="76"/>
      <c r="N43" s="76"/>
      <c r="O43" s="76"/>
    </row>
    <row r="44" ht="15.75" customHeight="1">
      <c r="A44" s="28"/>
      <c r="B44" s="25"/>
      <c r="C44" s="35" t="s">
        <v>21</v>
      </c>
      <c r="D44" s="27">
        <f t="shared" ref="D44:O44" si="21">if(D43=0,"",-1*(1-(D43/D42)))</f>
        <v>-0.04</v>
      </c>
      <c r="E44" s="27">
        <f t="shared" si="21"/>
        <v>0.04</v>
      </c>
      <c r="F44" s="27">
        <f t="shared" si="21"/>
        <v>0.02</v>
      </c>
      <c r="G44" s="27" t="str">
        <f t="shared" si="21"/>
        <v/>
      </c>
      <c r="H44" s="27" t="str">
        <f t="shared" si="21"/>
        <v/>
      </c>
      <c r="I44" s="27" t="str">
        <f t="shared" si="21"/>
        <v/>
      </c>
      <c r="J44" s="27" t="str">
        <f t="shared" si="21"/>
        <v/>
      </c>
      <c r="K44" s="27" t="str">
        <f t="shared" si="21"/>
        <v/>
      </c>
      <c r="L44" s="27" t="str">
        <f t="shared" si="21"/>
        <v/>
      </c>
      <c r="M44" s="27" t="str">
        <f t="shared" si="21"/>
        <v/>
      </c>
      <c r="N44" s="27" t="str">
        <f t="shared" si="21"/>
        <v/>
      </c>
      <c r="O44" s="27" t="str">
        <f t="shared" si="21"/>
        <v/>
      </c>
    </row>
    <row r="45" ht="15.75" customHeight="1">
      <c r="A45" s="28"/>
      <c r="B45" s="56"/>
      <c r="C45" s="57"/>
      <c r="D45" s="58"/>
      <c r="E45" s="58"/>
      <c r="F45" s="59"/>
      <c r="G45" s="58"/>
      <c r="H45" s="58"/>
      <c r="I45" s="58"/>
      <c r="J45" s="58"/>
      <c r="K45" s="58"/>
      <c r="L45" s="58"/>
      <c r="M45" s="58"/>
      <c r="N45" s="58"/>
      <c r="O45" s="58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B21:B23"/>
    <mergeCell ref="B27:B29"/>
    <mergeCell ref="B30:B32"/>
    <mergeCell ref="B33:B35"/>
    <mergeCell ref="B36:B38"/>
    <mergeCell ref="B39:B41"/>
    <mergeCell ref="B42:B44"/>
    <mergeCell ref="B1:C1"/>
    <mergeCell ref="B3:B5"/>
    <mergeCell ref="B6:B8"/>
    <mergeCell ref="B9:B11"/>
    <mergeCell ref="B12:B14"/>
    <mergeCell ref="B15:B17"/>
    <mergeCell ref="B18:B20"/>
  </mergeCells>
  <conditionalFormatting sqref="D5:O5 D8:O8 D11:O11 D14:O14 D17:O17 D20:O20 D23:O24 D29:O29 D32:O32 D35:O35 D38:O38">
    <cfRule type="cellIs" dxfId="0" priority="1" operator="greaterThanOrEqual">
      <formula>0</formula>
    </cfRule>
  </conditionalFormatting>
  <conditionalFormatting sqref="D5:O5 D8:O8 D11:O11 D14:O14 D17:O17 D20:O20 D23:O24 D29:O29 D32:O32 D35:O35 D38:O38">
    <cfRule type="cellIs" dxfId="1" priority="2" operator="lessThan">
      <formula>0</formula>
    </cfRule>
  </conditionalFormatting>
  <conditionalFormatting sqref="D41:O41 D44:O44">
    <cfRule type="cellIs" dxfId="2" priority="3" operator="greaterThanOrEqual">
      <formula>0</formula>
    </cfRule>
  </conditionalFormatting>
  <conditionalFormatting sqref="D41:O41 D44:O44">
    <cfRule type="cellIs" dxfId="1" priority="4" operator="less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outlinePr summaryBelow="0" summaryRight="0"/>
  </sheetPr>
  <sheetViews>
    <sheetView showGridLines="0" workbookViewId="0">
      <pane xSplit="3.0" ySplit="1.0" topLeftCell="D2" activePane="bottomRight" state="frozen"/>
      <selection activeCell="D1" sqref="D1" pane="topRight"/>
      <selection activeCell="A2" sqref="A2" pane="bottomLeft"/>
      <selection activeCell="D2" sqref="D2" pane="bottomRight"/>
    </sheetView>
  </sheetViews>
  <sheetFormatPr customHeight="1" defaultColWidth="12.63" defaultRowHeight="15.0"/>
  <cols>
    <col customWidth="1" min="1" max="1" width="1.25"/>
    <col customWidth="1" min="2" max="2" width="18.5"/>
    <col customWidth="1" min="3" max="3" width="16.63"/>
    <col customWidth="1" min="4" max="15" width="9.5"/>
  </cols>
  <sheetData>
    <row r="1" ht="25.5" customHeight="1">
      <c r="A1" s="77"/>
      <c r="B1" s="3"/>
      <c r="D1" s="15" t="s">
        <v>6</v>
      </c>
      <c r="E1" s="15" t="s">
        <v>7</v>
      </c>
      <c r="F1" s="15" t="s">
        <v>8</v>
      </c>
      <c r="G1" s="15" t="s">
        <v>9</v>
      </c>
      <c r="H1" s="15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M1" s="15" t="s">
        <v>15</v>
      </c>
      <c r="N1" s="15" t="s">
        <v>16</v>
      </c>
      <c r="O1" s="15" t="s">
        <v>17</v>
      </c>
    </row>
    <row r="2" ht="9.75" customHeight="1">
      <c r="A2" s="16"/>
      <c r="B2" s="17"/>
      <c r="C2" s="18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15.75" customHeight="1">
      <c r="A3" s="16"/>
      <c r="B3" s="20" t="s">
        <v>46</v>
      </c>
      <c r="C3" s="18"/>
      <c r="D3" s="78"/>
      <c r="E3" s="78"/>
      <c r="F3" s="78"/>
      <c r="G3" s="78"/>
      <c r="H3" s="78"/>
      <c r="I3" s="78"/>
      <c r="J3" s="21"/>
      <c r="K3" s="21"/>
      <c r="L3" s="21"/>
      <c r="M3" s="21"/>
      <c r="N3" s="21"/>
      <c r="O3" s="21"/>
    </row>
    <row r="4" ht="15.75" customHeight="1">
      <c r="A4" s="16"/>
      <c r="C4" s="22" t="s">
        <v>25</v>
      </c>
      <c r="D4" s="78">
        <v>9000.0</v>
      </c>
      <c r="E4" s="78">
        <v>10900.0</v>
      </c>
      <c r="F4" s="78">
        <v>12500.0</v>
      </c>
      <c r="G4" s="78">
        <v>15000.0</v>
      </c>
      <c r="H4" s="78">
        <v>17500.0</v>
      </c>
      <c r="I4" s="78">
        <v>20000.0</v>
      </c>
      <c r="J4" s="21"/>
      <c r="K4" s="21"/>
      <c r="L4" s="21"/>
      <c r="M4" s="21"/>
      <c r="N4" s="21"/>
      <c r="O4" s="21"/>
    </row>
    <row r="5" ht="15.75" customHeight="1">
      <c r="A5" s="24"/>
      <c r="B5" s="25"/>
      <c r="C5" s="26"/>
      <c r="D5" s="79"/>
      <c r="E5" s="79"/>
      <c r="F5" s="79"/>
      <c r="G5" s="79"/>
      <c r="H5" s="79"/>
      <c r="I5" s="79"/>
      <c r="J5" s="80"/>
      <c r="K5" s="80"/>
      <c r="L5" s="80"/>
      <c r="M5" s="80"/>
      <c r="N5" s="80"/>
      <c r="O5" s="80"/>
    </row>
    <row r="6" ht="15.75" customHeight="1">
      <c r="A6" s="28"/>
      <c r="B6" s="20" t="s">
        <v>47</v>
      </c>
      <c r="C6" s="18" t="s">
        <v>19</v>
      </c>
      <c r="D6" s="21" t="str">
        <f t="shared" ref="D6:O6" si="1">D3</f>
        <v/>
      </c>
      <c r="E6" s="21" t="str">
        <f t="shared" si="1"/>
        <v/>
      </c>
      <c r="F6" s="21" t="str">
        <f t="shared" si="1"/>
        <v/>
      </c>
      <c r="G6" s="21" t="str">
        <f t="shared" si="1"/>
        <v/>
      </c>
      <c r="H6" s="21" t="str">
        <f t="shared" si="1"/>
        <v/>
      </c>
      <c r="I6" s="21" t="str">
        <f t="shared" si="1"/>
        <v/>
      </c>
      <c r="J6" s="21" t="str">
        <f t="shared" si="1"/>
        <v/>
      </c>
      <c r="K6" s="21" t="str">
        <f t="shared" si="1"/>
        <v/>
      </c>
      <c r="L6" s="21" t="str">
        <f t="shared" si="1"/>
        <v/>
      </c>
      <c r="M6" s="21" t="str">
        <f t="shared" si="1"/>
        <v/>
      </c>
      <c r="N6" s="21" t="str">
        <f t="shared" si="1"/>
        <v/>
      </c>
      <c r="O6" s="21" t="str">
        <f t="shared" si="1"/>
        <v/>
      </c>
    </row>
    <row r="7" ht="15.75" customHeight="1">
      <c r="A7" s="28"/>
      <c r="C7" s="22" t="s">
        <v>20</v>
      </c>
      <c r="D7" s="23">
        <v>8900.0</v>
      </c>
      <c r="E7" s="23">
        <v>10500.0</v>
      </c>
      <c r="F7" s="23">
        <v>12350.0</v>
      </c>
      <c r="G7" s="23">
        <v>12300.0</v>
      </c>
      <c r="H7" s="23">
        <v>17490.0</v>
      </c>
      <c r="I7" s="23">
        <v>14650.0</v>
      </c>
      <c r="J7" s="60"/>
      <c r="K7" s="60"/>
      <c r="L7" s="60"/>
      <c r="M7" s="60"/>
      <c r="N7" s="60"/>
      <c r="O7" s="60"/>
    </row>
    <row r="8" ht="15.75" customHeight="1">
      <c r="A8" s="34"/>
      <c r="B8" s="25"/>
      <c r="C8" s="26" t="s">
        <v>21</v>
      </c>
      <c r="D8" s="27">
        <f t="shared" ref="D8:O8" si="2">D7/D4</f>
        <v>0.9888888889</v>
      </c>
      <c r="E8" s="27">
        <f t="shared" si="2"/>
        <v>0.9633027523</v>
      </c>
      <c r="F8" s="27">
        <f t="shared" si="2"/>
        <v>0.988</v>
      </c>
      <c r="G8" s="27">
        <f t="shared" si="2"/>
        <v>0.82</v>
      </c>
      <c r="H8" s="27">
        <f t="shared" si="2"/>
        <v>0.9994285714</v>
      </c>
      <c r="I8" s="27">
        <f t="shared" si="2"/>
        <v>0.7325</v>
      </c>
      <c r="J8" s="27" t="str">
        <f t="shared" si="2"/>
        <v>#DIV/0!</v>
      </c>
      <c r="K8" s="27" t="str">
        <f t="shared" si="2"/>
        <v>#DIV/0!</v>
      </c>
      <c r="L8" s="27" t="str">
        <f t="shared" si="2"/>
        <v>#DIV/0!</v>
      </c>
      <c r="M8" s="27" t="str">
        <f t="shared" si="2"/>
        <v>#DIV/0!</v>
      </c>
      <c r="N8" s="27" t="str">
        <f t="shared" si="2"/>
        <v>#DIV/0!</v>
      </c>
      <c r="O8" s="27" t="str">
        <f t="shared" si="2"/>
        <v>#DIV/0!</v>
      </c>
    </row>
    <row r="9" ht="15.75" customHeight="1">
      <c r="A9" s="28"/>
      <c r="B9" s="29" t="s">
        <v>48</v>
      </c>
      <c r="C9" s="30" t="s">
        <v>19</v>
      </c>
      <c r="D9" s="21" t="str">
        <f t="shared" ref="D9:O9" si="3">D6</f>
        <v/>
      </c>
      <c r="E9" s="21" t="str">
        <f t="shared" si="3"/>
        <v/>
      </c>
      <c r="F9" s="21" t="str">
        <f t="shared" si="3"/>
        <v/>
      </c>
      <c r="G9" s="21" t="str">
        <f t="shared" si="3"/>
        <v/>
      </c>
      <c r="H9" s="21" t="str">
        <f t="shared" si="3"/>
        <v/>
      </c>
      <c r="I9" s="21" t="str">
        <f t="shared" si="3"/>
        <v/>
      </c>
      <c r="J9" s="21" t="str">
        <f t="shared" si="3"/>
        <v/>
      </c>
      <c r="K9" s="21" t="str">
        <f t="shared" si="3"/>
        <v/>
      </c>
      <c r="L9" s="21" t="str">
        <f t="shared" si="3"/>
        <v/>
      </c>
      <c r="M9" s="21" t="str">
        <f t="shared" si="3"/>
        <v/>
      </c>
      <c r="N9" s="21" t="str">
        <f t="shared" si="3"/>
        <v/>
      </c>
      <c r="O9" s="21" t="str">
        <f t="shared" si="3"/>
        <v/>
      </c>
    </row>
    <row r="10" ht="15.75" customHeight="1">
      <c r="A10" s="28"/>
      <c r="C10" s="32" t="s">
        <v>20</v>
      </c>
      <c r="D10" s="41">
        <v>8950.0</v>
      </c>
      <c r="E10" s="41">
        <v>10700.0</v>
      </c>
      <c r="F10" s="41">
        <v>12450.0</v>
      </c>
      <c r="G10" s="41">
        <v>14800.0</v>
      </c>
      <c r="H10" s="41">
        <v>17500.0</v>
      </c>
      <c r="I10" s="41">
        <v>19000.0</v>
      </c>
      <c r="J10" s="60"/>
      <c r="K10" s="60"/>
      <c r="L10" s="60"/>
      <c r="M10" s="60"/>
      <c r="N10" s="60"/>
      <c r="O10" s="60"/>
    </row>
    <row r="11" ht="15.75" customHeight="1">
      <c r="A11" s="34"/>
      <c r="B11" s="25"/>
      <c r="C11" s="35" t="s">
        <v>21</v>
      </c>
      <c r="D11" s="27">
        <f t="shared" ref="D11:I11" si="4">D10/D4</f>
        <v>0.9944444444</v>
      </c>
      <c r="E11" s="27">
        <f t="shared" si="4"/>
        <v>0.9816513761</v>
      </c>
      <c r="F11" s="27">
        <f t="shared" si="4"/>
        <v>0.996</v>
      </c>
      <c r="G11" s="27">
        <f t="shared" si="4"/>
        <v>0.9866666667</v>
      </c>
      <c r="H11" s="27">
        <f t="shared" si="4"/>
        <v>1</v>
      </c>
      <c r="I11" s="27">
        <f t="shared" si="4"/>
        <v>0.95</v>
      </c>
      <c r="J11" s="27" t="str">
        <f t="shared" ref="J11:O11" si="5">if(J10=0,"",(J10-J9)/J9)</f>
        <v/>
      </c>
      <c r="K11" s="27" t="str">
        <f t="shared" si="5"/>
        <v/>
      </c>
      <c r="L11" s="27" t="str">
        <f t="shared" si="5"/>
        <v/>
      </c>
      <c r="M11" s="27" t="str">
        <f t="shared" si="5"/>
        <v/>
      </c>
      <c r="N11" s="27" t="str">
        <f t="shared" si="5"/>
        <v/>
      </c>
      <c r="O11" s="27" t="str">
        <f t="shared" si="5"/>
        <v/>
      </c>
    </row>
    <row r="12" ht="14.25" customHeight="1">
      <c r="A12" s="28"/>
      <c r="B12" s="29" t="s">
        <v>49</v>
      </c>
      <c r="C12" s="3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ht="15.0" customHeight="1">
      <c r="A13" s="28"/>
      <c r="C13" s="32" t="s">
        <v>25</v>
      </c>
      <c r="D13" s="37">
        <v>1000.0</v>
      </c>
      <c r="E13" s="37">
        <v>1200.0</v>
      </c>
      <c r="F13" s="37">
        <v>1199.0</v>
      </c>
      <c r="G13" s="37">
        <v>1150.0</v>
      </c>
      <c r="H13" s="37">
        <v>1200.0</v>
      </c>
      <c r="I13" s="37">
        <v>1400.0</v>
      </c>
      <c r="J13" s="60"/>
      <c r="K13" s="60"/>
      <c r="L13" s="60"/>
      <c r="M13" s="60"/>
      <c r="N13" s="60"/>
      <c r="O13" s="60"/>
    </row>
    <row r="14" ht="14.25" customHeight="1">
      <c r="A14" s="28"/>
      <c r="C14" s="3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ht="15.75" customHeight="1">
      <c r="A15" s="28"/>
      <c r="B15" s="81"/>
      <c r="C15" s="57"/>
      <c r="D15" s="58"/>
      <c r="E15" s="58"/>
      <c r="F15" s="59"/>
      <c r="G15" s="58"/>
      <c r="H15" s="58"/>
      <c r="I15" s="58"/>
      <c r="J15" s="58"/>
      <c r="K15" s="58"/>
      <c r="L15" s="58"/>
      <c r="M15" s="58"/>
      <c r="N15" s="58"/>
      <c r="O15" s="58"/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C1"/>
    <mergeCell ref="B3:B5"/>
    <mergeCell ref="B6:B8"/>
    <mergeCell ref="B9:B11"/>
    <mergeCell ref="B12:B14"/>
  </mergeCells>
  <conditionalFormatting sqref="D8:O8 D11:O11">
    <cfRule type="cellIs" dxfId="0" priority="1" operator="greaterThanOrEqual">
      <formula>0</formula>
    </cfRule>
  </conditionalFormatting>
  <conditionalFormatting sqref="D8:O8 D11:O11">
    <cfRule type="cellIs" dxfId="1" priority="2" operator="less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3EAF5"/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.88"/>
    <col customWidth="1" min="8" max="8" width="1.88"/>
  </cols>
  <sheetData>
    <row r="1" ht="25.5" customHeight="1">
      <c r="A1" s="82"/>
      <c r="B1" s="3"/>
      <c r="D1" s="83" t="s">
        <v>50</v>
      </c>
    </row>
    <row r="2" ht="15.75" customHeight="1">
      <c r="A2" s="84"/>
      <c r="B2" s="85"/>
      <c r="C2" s="85"/>
      <c r="D2" s="85"/>
      <c r="E2" s="85"/>
      <c r="F2" s="85"/>
      <c r="G2" s="85"/>
      <c r="H2" s="84"/>
      <c r="I2" s="86"/>
      <c r="J2" s="85"/>
      <c r="K2" s="85"/>
      <c r="L2" s="85"/>
      <c r="M2" s="85"/>
      <c r="N2" s="85"/>
    </row>
    <row r="3" ht="15.75" customHeight="1">
      <c r="A3" s="84"/>
      <c r="B3" s="87"/>
      <c r="C3" s="28"/>
      <c r="D3" s="28"/>
      <c r="E3" s="28"/>
      <c r="F3" s="28"/>
      <c r="G3" s="28"/>
      <c r="H3" s="84"/>
      <c r="I3" s="88"/>
      <c r="J3" s="28"/>
      <c r="K3" s="28"/>
      <c r="L3" s="28"/>
      <c r="M3" s="28"/>
      <c r="N3" s="28"/>
    </row>
    <row r="4" ht="15.75" customHeight="1">
      <c r="A4" s="84"/>
      <c r="B4" s="28"/>
      <c r="C4" s="28"/>
      <c r="D4" s="28"/>
      <c r="E4" s="28"/>
      <c r="F4" s="28"/>
      <c r="G4" s="28"/>
      <c r="H4" s="84"/>
      <c r="I4" s="88"/>
      <c r="J4" s="28"/>
      <c r="K4" s="28"/>
      <c r="L4" s="28"/>
      <c r="M4" s="28"/>
      <c r="N4" s="28"/>
    </row>
    <row r="5" ht="15.75" customHeight="1">
      <c r="A5" s="84"/>
      <c r="B5" s="28"/>
      <c r="C5" s="28"/>
      <c r="D5" s="28"/>
      <c r="E5" s="28"/>
      <c r="F5" s="28"/>
      <c r="G5" s="28"/>
      <c r="H5" s="84"/>
      <c r="I5" s="88"/>
      <c r="J5" s="28"/>
      <c r="K5" s="28"/>
      <c r="L5" s="28"/>
      <c r="M5" s="28"/>
      <c r="N5" s="28"/>
    </row>
    <row r="6" ht="15.75" customHeight="1">
      <c r="A6" s="84"/>
      <c r="B6" s="28"/>
      <c r="C6" s="28"/>
      <c r="D6" s="28"/>
      <c r="E6" s="28"/>
      <c r="F6" s="28"/>
      <c r="G6" s="28"/>
      <c r="H6" s="84"/>
      <c r="I6" s="88"/>
      <c r="J6" s="28"/>
      <c r="K6" s="28"/>
      <c r="L6" s="28"/>
      <c r="M6" s="28"/>
      <c r="N6" s="28"/>
    </row>
    <row r="7" ht="15.75" customHeight="1">
      <c r="A7" s="84"/>
      <c r="B7" s="28"/>
      <c r="C7" s="28"/>
      <c r="D7" s="28"/>
      <c r="E7" s="28"/>
      <c r="F7" s="28"/>
      <c r="G7" s="28"/>
      <c r="H7" s="84"/>
      <c r="I7" s="88"/>
      <c r="J7" s="28"/>
      <c r="K7" s="28"/>
      <c r="L7" s="28"/>
      <c r="M7" s="28"/>
      <c r="N7" s="28"/>
    </row>
    <row r="8" ht="15.75" customHeight="1">
      <c r="A8" s="84"/>
      <c r="B8" s="28"/>
      <c r="C8" s="28"/>
      <c r="D8" s="28"/>
      <c r="E8" s="28"/>
      <c r="F8" s="28"/>
      <c r="G8" s="28"/>
      <c r="H8" s="84"/>
      <c r="I8" s="88"/>
      <c r="J8" s="28"/>
      <c r="K8" s="28"/>
      <c r="L8" s="28"/>
      <c r="M8" s="28"/>
      <c r="N8" s="28"/>
    </row>
    <row r="9" ht="15.75" customHeight="1">
      <c r="A9" s="84"/>
      <c r="B9" s="28"/>
      <c r="C9" s="28"/>
      <c r="D9" s="28"/>
      <c r="E9" s="28"/>
      <c r="F9" s="28"/>
      <c r="G9" s="28"/>
      <c r="H9" s="84"/>
      <c r="I9" s="88"/>
      <c r="J9" s="28"/>
      <c r="K9" s="28"/>
      <c r="L9" s="28"/>
      <c r="M9" s="28"/>
      <c r="N9" s="28"/>
    </row>
    <row r="10" ht="15.75" customHeight="1">
      <c r="A10" s="84"/>
      <c r="B10" s="28"/>
      <c r="C10" s="28"/>
      <c r="D10" s="28"/>
      <c r="E10" s="28"/>
      <c r="F10" s="28"/>
      <c r="G10" s="28"/>
      <c r="H10" s="84"/>
      <c r="I10" s="88"/>
      <c r="J10" s="28"/>
      <c r="K10" s="28"/>
      <c r="L10" s="28"/>
      <c r="M10" s="28"/>
      <c r="N10" s="28"/>
    </row>
    <row r="11" ht="15.75" customHeight="1">
      <c r="A11" s="84"/>
      <c r="B11" s="28"/>
      <c r="C11" s="28"/>
      <c r="D11" s="28"/>
      <c r="E11" s="28"/>
      <c r="F11" s="28"/>
      <c r="G11" s="28"/>
      <c r="H11" s="84"/>
      <c r="I11" s="88"/>
      <c r="J11" s="28"/>
      <c r="K11" s="28"/>
      <c r="L11" s="28"/>
      <c r="M11" s="28"/>
      <c r="N11" s="28"/>
    </row>
    <row r="12" ht="15.75" customHeight="1">
      <c r="A12" s="84"/>
      <c r="B12" s="28"/>
      <c r="C12" s="28"/>
      <c r="D12" s="28"/>
      <c r="E12" s="28"/>
      <c r="F12" s="28"/>
      <c r="G12" s="28"/>
      <c r="H12" s="84"/>
      <c r="I12" s="88"/>
      <c r="J12" s="28"/>
      <c r="K12" s="28"/>
      <c r="L12" s="28"/>
      <c r="M12" s="28"/>
      <c r="N12" s="28"/>
    </row>
    <row r="13" ht="15.75" customHeight="1">
      <c r="A13" s="84"/>
      <c r="B13" s="28"/>
      <c r="C13" s="28"/>
      <c r="D13" s="28"/>
      <c r="E13" s="28"/>
      <c r="F13" s="28"/>
      <c r="G13" s="28"/>
      <c r="H13" s="84"/>
      <c r="I13" s="88"/>
      <c r="J13" s="28"/>
      <c r="K13" s="28"/>
      <c r="L13" s="28"/>
      <c r="M13" s="28"/>
      <c r="N13" s="28"/>
    </row>
    <row r="14" ht="15.75" customHeight="1">
      <c r="A14" s="84"/>
      <c r="B14" s="28"/>
      <c r="C14" s="28"/>
      <c r="D14" s="28"/>
      <c r="E14" s="28"/>
      <c r="F14" s="28"/>
      <c r="G14" s="28"/>
      <c r="H14" s="84"/>
      <c r="I14" s="88"/>
      <c r="J14" s="28"/>
      <c r="K14" s="28"/>
      <c r="L14" s="28"/>
      <c r="M14" s="28"/>
      <c r="N14" s="28"/>
    </row>
    <row r="15" ht="15.75" customHeight="1">
      <c r="A15" s="84"/>
      <c r="B15" s="28"/>
      <c r="C15" s="28"/>
      <c r="D15" s="28"/>
      <c r="E15" s="28"/>
      <c r="F15" s="28"/>
      <c r="G15" s="28"/>
      <c r="H15" s="84"/>
      <c r="I15" s="88"/>
      <c r="J15" s="28"/>
      <c r="K15" s="28"/>
      <c r="L15" s="28"/>
      <c r="M15" s="28"/>
      <c r="N15" s="28"/>
    </row>
    <row r="16" ht="15.75" customHeight="1">
      <c r="A16" s="84"/>
      <c r="B16" s="28"/>
      <c r="C16" s="28"/>
      <c r="D16" s="28"/>
      <c r="E16" s="28"/>
      <c r="F16" s="28"/>
      <c r="G16" s="28"/>
      <c r="H16" s="84"/>
      <c r="I16" s="88"/>
      <c r="J16" s="28"/>
      <c r="K16" s="28"/>
      <c r="L16" s="28"/>
      <c r="M16" s="28"/>
      <c r="N16" s="28"/>
    </row>
    <row r="17" ht="15.75" customHeight="1">
      <c r="A17" s="84"/>
      <c r="B17" s="28"/>
      <c r="C17" s="28"/>
      <c r="D17" s="28"/>
      <c r="E17" s="28"/>
      <c r="F17" s="28"/>
      <c r="G17" s="28"/>
      <c r="H17" s="84"/>
      <c r="I17" s="88"/>
      <c r="J17" s="28"/>
      <c r="K17" s="28"/>
      <c r="L17" s="28"/>
      <c r="M17" s="28"/>
      <c r="N17" s="28"/>
    </row>
    <row r="18" ht="15.75" customHeight="1">
      <c r="A18" s="84"/>
      <c r="B18" s="28"/>
      <c r="C18" s="28"/>
      <c r="D18" s="28"/>
      <c r="E18" s="28"/>
      <c r="F18" s="28"/>
      <c r="G18" s="28"/>
      <c r="H18" s="84"/>
      <c r="I18" s="88"/>
      <c r="J18" s="28"/>
      <c r="K18" s="28"/>
      <c r="L18" s="28"/>
      <c r="M18" s="28"/>
      <c r="N18" s="28"/>
    </row>
    <row r="19" ht="15.75" customHeight="1">
      <c r="A19" s="84"/>
      <c r="B19" s="28"/>
      <c r="C19" s="28"/>
      <c r="D19" s="28"/>
      <c r="E19" s="28"/>
      <c r="F19" s="28"/>
      <c r="G19" s="28"/>
      <c r="H19" s="84"/>
      <c r="I19" s="88"/>
      <c r="J19" s="28"/>
      <c r="K19" s="28"/>
      <c r="L19" s="28"/>
      <c r="M19" s="28"/>
      <c r="N19" s="28"/>
    </row>
    <row r="20" ht="15.75" customHeight="1">
      <c r="A20" s="84"/>
      <c r="B20" s="28"/>
      <c r="C20" s="28"/>
      <c r="D20" s="28"/>
      <c r="E20" s="28"/>
      <c r="F20" s="28"/>
      <c r="G20" s="28"/>
      <c r="H20" s="84"/>
      <c r="I20" s="88"/>
      <c r="J20" s="28"/>
      <c r="K20" s="28"/>
      <c r="L20" s="28"/>
      <c r="M20" s="28"/>
      <c r="N20" s="28"/>
    </row>
    <row r="21" ht="11.25" customHeight="1">
      <c r="A21" s="84"/>
      <c r="B21" s="85"/>
      <c r="C21" s="85"/>
      <c r="D21" s="85"/>
      <c r="E21" s="85"/>
      <c r="F21" s="85"/>
      <c r="G21" s="85"/>
      <c r="H21" s="84"/>
      <c r="I21" s="86"/>
      <c r="J21" s="85"/>
      <c r="K21" s="85"/>
      <c r="L21" s="85"/>
      <c r="M21" s="85"/>
      <c r="N21" s="85"/>
    </row>
    <row r="22" ht="15.75" customHeight="1">
      <c r="A22" s="89"/>
      <c r="B22" s="90"/>
      <c r="C22" s="90"/>
      <c r="D22" s="90"/>
      <c r="E22" s="90"/>
      <c r="F22" s="90"/>
      <c r="G22" s="90"/>
      <c r="H22" s="89"/>
      <c r="I22" s="91"/>
      <c r="J22" s="90"/>
      <c r="K22" s="90"/>
      <c r="L22" s="90"/>
      <c r="M22" s="90"/>
      <c r="N22" s="90"/>
    </row>
    <row r="23" ht="15.75" customHeight="1">
      <c r="A23" s="84"/>
      <c r="B23" s="28"/>
      <c r="C23" s="28"/>
      <c r="D23" s="28"/>
      <c r="E23" s="28"/>
      <c r="F23" s="28"/>
      <c r="G23" s="28"/>
      <c r="H23" s="84"/>
      <c r="I23" s="88"/>
      <c r="J23" s="28"/>
      <c r="K23" s="28"/>
      <c r="L23" s="28"/>
      <c r="M23" s="28"/>
      <c r="N23" s="28"/>
    </row>
    <row r="24" ht="15.75" customHeight="1">
      <c r="A24" s="84"/>
      <c r="B24" s="28"/>
      <c r="C24" s="28"/>
      <c r="D24" s="28"/>
      <c r="E24" s="28"/>
      <c r="F24" s="28"/>
      <c r="G24" s="28"/>
      <c r="H24" s="84"/>
      <c r="I24" s="88"/>
      <c r="J24" s="28"/>
      <c r="K24" s="28"/>
      <c r="L24" s="28"/>
      <c r="M24" s="28"/>
      <c r="N24" s="28"/>
    </row>
    <row r="25" ht="15.75" customHeight="1">
      <c r="A25" s="84"/>
      <c r="B25" s="28"/>
      <c r="C25" s="28"/>
      <c r="D25" s="28"/>
      <c r="E25" s="28"/>
      <c r="F25" s="28"/>
      <c r="G25" s="28"/>
      <c r="H25" s="84"/>
      <c r="I25" s="88"/>
      <c r="J25" s="28"/>
      <c r="K25" s="28"/>
      <c r="L25" s="28"/>
      <c r="M25" s="28"/>
      <c r="N25" s="28"/>
    </row>
    <row r="26" ht="15.75" customHeight="1">
      <c r="A26" s="84"/>
      <c r="B26" s="28"/>
      <c r="C26" s="28"/>
      <c r="D26" s="28"/>
      <c r="E26" s="28"/>
      <c r="F26" s="28"/>
      <c r="G26" s="28"/>
      <c r="H26" s="84"/>
      <c r="I26" s="88"/>
      <c r="J26" s="28"/>
      <c r="K26" s="28"/>
      <c r="L26" s="28"/>
      <c r="M26" s="28"/>
      <c r="N26" s="28"/>
    </row>
    <row r="27" ht="15.75" customHeight="1">
      <c r="A27" s="84"/>
      <c r="B27" s="28"/>
      <c r="C27" s="28"/>
      <c r="D27" s="28"/>
      <c r="E27" s="28"/>
      <c r="F27" s="28"/>
      <c r="G27" s="28"/>
      <c r="H27" s="84"/>
      <c r="I27" s="88"/>
      <c r="J27" s="28"/>
      <c r="K27" s="28"/>
      <c r="L27" s="28"/>
      <c r="M27" s="28"/>
      <c r="N27" s="28"/>
    </row>
    <row r="28" ht="15.75" customHeight="1">
      <c r="A28" s="84"/>
      <c r="B28" s="28"/>
      <c r="C28" s="28"/>
      <c r="D28" s="28"/>
      <c r="E28" s="28"/>
      <c r="F28" s="28"/>
      <c r="G28" s="28"/>
      <c r="H28" s="84"/>
      <c r="I28" s="88"/>
      <c r="J28" s="28"/>
      <c r="K28" s="28"/>
      <c r="L28" s="28"/>
      <c r="M28" s="28"/>
      <c r="N28" s="28"/>
    </row>
    <row r="29" ht="15.75" customHeight="1">
      <c r="A29" s="84"/>
      <c r="B29" s="28"/>
      <c r="C29" s="28"/>
      <c r="D29" s="28"/>
      <c r="E29" s="28"/>
      <c r="F29" s="28"/>
      <c r="G29" s="28"/>
      <c r="H29" s="84"/>
      <c r="I29" s="88"/>
      <c r="J29" s="28"/>
      <c r="K29" s="28"/>
      <c r="L29" s="28"/>
      <c r="M29" s="28"/>
      <c r="N29" s="28"/>
    </row>
    <row r="30" ht="15.75" customHeight="1">
      <c r="A30" s="84"/>
      <c r="B30" s="28"/>
      <c r="C30" s="28"/>
      <c r="D30" s="28"/>
      <c r="E30" s="28"/>
      <c r="F30" s="28"/>
      <c r="G30" s="28"/>
      <c r="H30" s="84"/>
      <c r="I30" s="88"/>
      <c r="J30" s="28"/>
      <c r="K30" s="28"/>
      <c r="L30" s="28"/>
      <c r="M30" s="28"/>
      <c r="N30" s="28"/>
    </row>
    <row r="31" ht="15.75" customHeight="1">
      <c r="A31" s="84"/>
      <c r="B31" s="28"/>
      <c r="C31" s="28"/>
      <c r="D31" s="28"/>
      <c r="E31" s="28"/>
      <c r="F31" s="28"/>
      <c r="G31" s="28"/>
      <c r="H31" s="84"/>
      <c r="I31" s="88"/>
      <c r="J31" s="28"/>
      <c r="K31" s="28"/>
      <c r="L31" s="28"/>
      <c r="M31" s="28"/>
      <c r="N31" s="28"/>
    </row>
    <row r="32" ht="15.75" customHeight="1">
      <c r="A32" s="84"/>
      <c r="B32" s="28"/>
      <c r="C32" s="28"/>
      <c r="D32" s="28"/>
      <c r="E32" s="28"/>
      <c r="F32" s="28"/>
      <c r="G32" s="28"/>
      <c r="H32" s="84"/>
      <c r="I32" s="88"/>
      <c r="J32" s="28"/>
      <c r="K32" s="28"/>
      <c r="L32" s="28"/>
      <c r="M32" s="28"/>
      <c r="N32" s="28"/>
    </row>
    <row r="33" ht="15.75" customHeight="1">
      <c r="A33" s="84"/>
      <c r="B33" s="28"/>
      <c r="C33" s="28"/>
      <c r="D33" s="28"/>
      <c r="E33" s="28"/>
      <c r="F33" s="28"/>
      <c r="G33" s="28"/>
      <c r="H33" s="84"/>
      <c r="I33" s="88"/>
      <c r="J33" s="28"/>
      <c r="K33" s="28"/>
      <c r="L33" s="28"/>
      <c r="M33" s="28"/>
      <c r="N33" s="28"/>
    </row>
    <row r="34" ht="15.75" customHeight="1">
      <c r="A34" s="84"/>
      <c r="B34" s="28"/>
      <c r="C34" s="28"/>
      <c r="D34" s="28"/>
      <c r="E34" s="28"/>
      <c r="F34" s="28"/>
      <c r="G34" s="28"/>
      <c r="H34" s="84"/>
      <c r="I34" s="88"/>
      <c r="J34" s="28"/>
      <c r="K34" s="28"/>
      <c r="L34" s="28"/>
      <c r="M34" s="28"/>
      <c r="N34" s="28"/>
    </row>
    <row r="35" ht="15.75" customHeight="1">
      <c r="A35" s="84"/>
      <c r="B35" s="28"/>
      <c r="C35" s="28"/>
      <c r="D35" s="28"/>
      <c r="E35" s="28"/>
      <c r="F35" s="28"/>
      <c r="G35" s="28"/>
      <c r="H35" s="84"/>
      <c r="I35" s="88"/>
      <c r="J35" s="28"/>
      <c r="K35" s="28"/>
      <c r="L35" s="28"/>
      <c r="M35" s="28"/>
      <c r="N35" s="28"/>
    </row>
    <row r="36" ht="15.75" customHeight="1">
      <c r="A36" s="84"/>
      <c r="B36" s="28"/>
      <c r="C36" s="28"/>
      <c r="D36" s="28"/>
      <c r="E36" s="28"/>
      <c r="F36" s="28"/>
      <c r="G36" s="28"/>
      <c r="H36" s="84"/>
      <c r="I36" s="88"/>
      <c r="J36" s="28"/>
      <c r="K36" s="28"/>
      <c r="L36" s="28"/>
      <c r="M36" s="28"/>
      <c r="N36" s="28"/>
    </row>
    <row r="37" ht="15.75" customHeight="1">
      <c r="A37" s="84"/>
      <c r="B37" s="28"/>
      <c r="C37" s="28"/>
      <c r="D37" s="28"/>
      <c r="E37" s="28"/>
      <c r="F37" s="28"/>
      <c r="G37" s="28"/>
      <c r="H37" s="84"/>
      <c r="I37" s="88"/>
      <c r="J37" s="28"/>
      <c r="K37" s="28"/>
      <c r="L37" s="28"/>
      <c r="M37" s="28"/>
      <c r="N37" s="28"/>
    </row>
    <row r="38" ht="15.75" customHeight="1">
      <c r="A38" s="84"/>
      <c r="B38" s="28"/>
      <c r="C38" s="28"/>
      <c r="D38" s="28"/>
      <c r="E38" s="28"/>
      <c r="F38" s="28"/>
      <c r="G38" s="28"/>
      <c r="H38" s="84"/>
      <c r="I38" s="88"/>
      <c r="J38" s="28"/>
      <c r="K38" s="28"/>
      <c r="L38" s="28"/>
      <c r="M38" s="28"/>
      <c r="N38" s="28"/>
    </row>
    <row r="39" ht="15.75" customHeight="1">
      <c r="A39" s="84"/>
      <c r="B39" s="28"/>
      <c r="C39" s="28"/>
      <c r="D39" s="28"/>
      <c r="E39" s="28"/>
      <c r="F39" s="28"/>
      <c r="G39" s="28"/>
      <c r="H39" s="84"/>
      <c r="I39" s="88"/>
      <c r="J39" s="28"/>
      <c r="K39" s="28"/>
      <c r="L39" s="28"/>
      <c r="M39" s="28"/>
      <c r="N39" s="28"/>
    </row>
    <row r="40" ht="11.25" customHeight="1">
      <c r="A40" s="84"/>
      <c r="B40" s="85"/>
      <c r="C40" s="85"/>
      <c r="D40" s="85"/>
      <c r="E40" s="85"/>
      <c r="F40" s="85"/>
      <c r="G40" s="85"/>
      <c r="H40" s="84"/>
      <c r="I40" s="86"/>
      <c r="J40" s="85"/>
      <c r="K40" s="85"/>
      <c r="L40" s="85"/>
      <c r="M40" s="85"/>
      <c r="N40" s="85"/>
    </row>
    <row r="41" ht="15.75" customHeight="1">
      <c r="A41" s="89"/>
      <c r="B41" s="90"/>
      <c r="C41" s="90"/>
      <c r="D41" s="90"/>
      <c r="E41" s="90"/>
      <c r="F41" s="90"/>
      <c r="G41" s="90"/>
      <c r="H41" s="89"/>
      <c r="I41" s="91"/>
      <c r="J41" s="90"/>
      <c r="K41" s="90"/>
      <c r="L41" s="90"/>
      <c r="M41" s="90"/>
      <c r="N41" s="90"/>
    </row>
    <row r="42" ht="15.75" customHeight="1">
      <c r="A42" s="84"/>
      <c r="B42" s="28"/>
      <c r="C42" s="28"/>
      <c r="D42" s="28"/>
      <c r="E42" s="28"/>
      <c r="F42" s="28"/>
      <c r="G42" s="28"/>
      <c r="H42" s="84"/>
      <c r="I42" s="88"/>
      <c r="J42" s="28"/>
      <c r="K42" s="28"/>
      <c r="L42" s="28"/>
      <c r="M42" s="28"/>
      <c r="N42" s="28"/>
    </row>
    <row r="43" ht="15.75" customHeight="1">
      <c r="A43" s="84"/>
      <c r="B43" s="28"/>
      <c r="C43" s="28"/>
      <c r="D43" s="28"/>
      <c r="E43" s="28"/>
      <c r="F43" s="28"/>
      <c r="G43" s="28"/>
      <c r="H43" s="84"/>
      <c r="I43" s="88"/>
      <c r="J43" s="28"/>
      <c r="K43" s="28"/>
      <c r="L43" s="28"/>
      <c r="M43" s="28"/>
      <c r="N43" s="28"/>
    </row>
    <row r="44" ht="15.75" customHeight="1">
      <c r="A44" s="84"/>
      <c r="B44" s="28"/>
      <c r="C44" s="28"/>
      <c r="D44" s="28"/>
      <c r="E44" s="28"/>
      <c r="F44" s="28"/>
      <c r="G44" s="28"/>
      <c r="H44" s="84"/>
      <c r="I44" s="88"/>
      <c r="J44" s="28"/>
      <c r="K44" s="28"/>
      <c r="L44" s="28"/>
      <c r="M44" s="28"/>
      <c r="N44" s="28"/>
    </row>
    <row r="45" ht="15.75" customHeight="1">
      <c r="A45" s="84"/>
      <c r="B45" s="28"/>
      <c r="C45" s="28"/>
      <c r="D45" s="28"/>
      <c r="E45" s="28"/>
      <c r="F45" s="28"/>
      <c r="G45" s="28"/>
      <c r="H45" s="84"/>
      <c r="I45" s="88"/>
      <c r="J45" s="28"/>
      <c r="K45" s="28"/>
      <c r="L45" s="28"/>
      <c r="M45" s="28"/>
      <c r="N45" s="28"/>
    </row>
    <row r="46" ht="15.75" customHeight="1">
      <c r="A46" s="84"/>
      <c r="B46" s="28"/>
      <c r="C46" s="28"/>
      <c r="D46" s="28"/>
      <c r="E46" s="28"/>
      <c r="F46" s="28"/>
      <c r="G46" s="28"/>
      <c r="H46" s="84"/>
      <c r="I46" s="88"/>
      <c r="J46" s="28"/>
      <c r="K46" s="28"/>
      <c r="L46" s="28"/>
      <c r="M46" s="28"/>
      <c r="N46" s="28"/>
    </row>
    <row r="47" ht="15.75" customHeight="1">
      <c r="A47" s="84"/>
      <c r="B47" s="28"/>
      <c r="C47" s="28"/>
      <c r="D47" s="28"/>
      <c r="E47" s="28"/>
      <c r="F47" s="28"/>
      <c r="G47" s="28"/>
      <c r="H47" s="84"/>
      <c r="I47" s="88"/>
      <c r="J47" s="28"/>
      <c r="K47" s="28"/>
      <c r="L47" s="28"/>
      <c r="M47" s="28"/>
      <c r="N47" s="28"/>
    </row>
    <row r="48" ht="15.75" customHeight="1">
      <c r="A48" s="84"/>
      <c r="B48" s="28"/>
      <c r="C48" s="28"/>
      <c r="D48" s="28"/>
      <c r="E48" s="28"/>
      <c r="F48" s="28"/>
      <c r="G48" s="28"/>
      <c r="H48" s="84"/>
      <c r="I48" s="88"/>
      <c r="J48" s="28"/>
      <c r="K48" s="28"/>
      <c r="L48" s="28"/>
      <c r="M48" s="28"/>
      <c r="N48" s="28"/>
    </row>
    <row r="49" ht="15.75" customHeight="1">
      <c r="A49" s="84"/>
      <c r="B49" s="28"/>
      <c r="C49" s="28"/>
      <c r="D49" s="28"/>
      <c r="E49" s="28"/>
      <c r="F49" s="28"/>
      <c r="G49" s="28"/>
      <c r="H49" s="84"/>
      <c r="I49" s="88"/>
      <c r="J49" s="28"/>
      <c r="K49" s="28"/>
      <c r="L49" s="28"/>
      <c r="M49" s="28"/>
      <c r="N49" s="28"/>
    </row>
    <row r="50" ht="15.75" customHeight="1">
      <c r="A50" s="84"/>
      <c r="B50" s="28"/>
      <c r="C50" s="28"/>
      <c r="D50" s="28"/>
      <c r="E50" s="28"/>
      <c r="F50" s="28"/>
      <c r="G50" s="28"/>
      <c r="H50" s="84"/>
      <c r="I50" s="88"/>
      <c r="J50" s="28"/>
      <c r="K50" s="28"/>
      <c r="L50" s="28"/>
      <c r="M50" s="28"/>
      <c r="N50" s="28"/>
    </row>
    <row r="51" ht="15.75" customHeight="1">
      <c r="A51" s="84"/>
      <c r="B51" s="28"/>
      <c r="C51" s="28"/>
      <c r="D51" s="28"/>
      <c r="E51" s="28"/>
      <c r="F51" s="28"/>
      <c r="G51" s="28"/>
      <c r="H51" s="84"/>
      <c r="I51" s="88"/>
      <c r="J51" s="28"/>
      <c r="K51" s="28"/>
      <c r="L51" s="28"/>
      <c r="M51" s="28"/>
      <c r="N51" s="28"/>
    </row>
    <row r="52" ht="15.75" customHeight="1">
      <c r="A52" s="84"/>
      <c r="B52" s="28"/>
      <c r="C52" s="28"/>
      <c r="D52" s="28"/>
      <c r="E52" s="28"/>
      <c r="F52" s="28"/>
      <c r="G52" s="28"/>
      <c r="H52" s="84"/>
      <c r="I52" s="88"/>
      <c r="J52" s="28"/>
      <c r="K52" s="28"/>
      <c r="L52" s="28"/>
      <c r="M52" s="28"/>
      <c r="N52" s="28"/>
    </row>
    <row r="53" ht="15.75" customHeight="1">
      <c r="A53" s="84"/>
      <c r="B53" s="28"/>
      <c r="C53" s="28"/>
      <c r="D53" s="28"/>
      <c r="E53" s="28"/>
      <c r="F53" s="28"/>
      <c r="G53" s="28"/>
      <c r="H53" s="84"/>
      <c r="I53" s="88"/>
      <c r="J53" s="28"/>
      <c r="K53" s="28"/>
      <c r="L53" s="28"/>
      <c r="M53" s="28"/>
      <c r="N53" s="28"/>
    </row>
    <row r="54" ht="15.75" customHeight="1">
      <c r="A54" s="84"/>
      <c r="B54" s="28"/>
      <c r="C54" s="28"/>
      <c r="D54" s="28"/>
      <c r="E54" s="28"/>
      <c r="F54" s="28"/>
      <c r="G54" s="28"/>
      <c r="H54" s="84"/>
      <c r="I54" s="88"/>
      <c r="J54" s="28"/>
      <c r="K54" s="28"/>
      <c r="L54" s="28"/>
      <c r="M54" s="28"/>
      <c r="N54" s="28"/>
    </row>
    <row r="55" ht="15.75" customHeight="1">
      <c r="A55" s="84"/>
      <c r="B55" s="28"/>
      <c r="C55" s="28"/>
      <c r="D55" s="28"/>
      <c r="E55" s="28"/>
      <c r="F55" s="28"/>
      <c r="G55" s="28"/>
      <c r="H55" s="84"/>
      <c r="I55" s="88"/>
      <c r="J55" s="28"/>
      <c r="K55" s="28"/>
      <c r="L55" s="28"/>
      <c r="M55" s="28"/>
      <c r="N55" s="28"/>
    </row>
    <row r="56" ht="15.75" customHeight="1">
      <c r="A56" s="84"/>
      <c r="B56" s="28"/>
      <c r="C56" s="28"/>
      <c r="D56" s="28"/>
      <c r="E56" s="28"/>
      <c r="F56" s="28"/>
      <c r="G56" s="28"/>
      <c r="H56" s="84"/>
      <c r="I56" s="88"/>
      <c r="J56" s="28"/>
      <c r="K56" s="28"/>
      <c r="L56" s="28"/>
      <c r="M56" s="28"/>
      <c r="N56" s="28"/>
    </row>
    <row r="57" ht="15.75" customHeight="1">
      <c r="A57" s="84"/>
      <c r="B57" s="28"/>
      <c r="C57" s="28"/>
      <c r="D57" s="28"/>
      <c r="E57" s="28"/>
      <c r="F57" s="28"/>
      <c r="G57" s="28"/>
      <c r="H57" s="84"/>
      <c r="I57" s="88"/>
      <c r="J57" s="28"/>
      <c r="K57" s="28"/>
      <c r="L57" s="28"/>
      <c r="M57" s="28"/>
      <c r="N57" s="28"/>
    </row>
    <row r="58" ht="15.75" customHeight="1">
      <c r="A58" s="84"/>
      <c r="B58" s="28"/>
      <c r="C58" s="28"/>
      <c r="D58" s="28"/>
      <c r="E58" s="28"/>
      <c r="F58" s="28"/>
      <c r="G58" s="28"/>
      <c r="H58" s="84"/>
      <c r="I58" s="88"/>
      <c r="J58" s="28"/>
      <c r="K58" s="28"/>
      <c r="L58" s="28"/>
      <c r="M58" s="28"/>
      <c r="N58" s="28"/>
    </row>
    <row r="59" ht="11.25" customHeight="1">
      <c r="A59" s="84"/>
      <c r="B59" s="85"/>
      <c r="C59" s="85"/>
      <c r="D59" s="85"/>
      <c r="E59" s="85"/>
      <c r="F59" s="85"/>
      <c r="G59" s="85"/>
      <c r="H59" s="84"/>
      <c r="I59" s="86"/>
      <c r="J59" s="85"/>
      <c r="K59" s="85"/>
      <c r="L59" s="85"/>
      <c r="M59" s="85"/>
      <c r="N59" s="85"/>
    </row>
    <row r="60" ht="15.75" customHeight="1">
      <c r="A60" s="89"/>
      <c r="B60" s="90"/>
      <c r="C60" s="90"/>
      <c r="D60" s="90"/>
      <c r="E60" s="90"/>
      <c r="F60" s="90"/>
      <c r="G60" s="90"/>
      <c r="H60" s="89"/>
      <c r="I60" s="91"/>
      <c r="J60" s="90"/>
      <c r="K60" s="90"/>
      <c r="L60" s="90"/>
      <c r="M60" s="90"/>
      <c r="N60" s="90"/>
    </row>
    <row r="61" ht="15.75" customHeight="1">
      <c r="A61" s="84"/>
      <c r="B61" s="28"/>
      <c r="C61" s="28"/>
      <c r="D61" s="28"/>
      <c r="E61" s="28"/>
      <c r="F61" s="28"/>
      <c r="G61" s="28"/>
      <c r="H61" s="84"/>
      <c r="I61" s="88"/>
      <c r="J61" s="28"/>
      <c r="K61" s="28"/>
      <c r="L61" s="28"/>
      <c r="M61" s="28"/>
      <c r="N61" s="28"/>
    </row>
    <row r="62" ht="15.75" customHeight="1">
      <c r="A62" s="84"/>
      <c r="B62" s="28"/>
      <c r="C62" s="28"/>
      <c r="D62" s="28"/>
      <c r="E62" s="28"/>
      <c r="F62" s="28"/>
      <c r="G62" s="28"/>
      <c r="H62" s="84"/>
      <c r="I62" s="88"/>
      <c r="J62" s="28"/>
      <c r="K62" s="28"/>
      <c r="L62" s="28"/>
      <c r="M62" s="28"/>
      <c r="N62" s="28"/>
    </row>
    <row r="63" ht="15.75" customHeight="1">
      <c r="A63" s="84"/>
      <c r="B63" s="28"/>
      <c r="C63" s="28"/>
      <c r="D63" s="28"/>
      <c r="E63" s="28"/>
      <c r="F63" s="28"/>
      <c r="G63" s="28"/>
      <c r="H63" s="84"/>
      <c r="I63" s="88"/>
      <c r="J63" s="28"/>
      <c r="K63" s="28"/>
      <c r="L63" s="28"/>
      <c r="M63" s="28"/>
      <c r="N63" s="28"/>
    </row>
    <row r="64" ht="15.75" customHeight="1">
      <c r="A64" s="84"/>
      <c r="B64" s="28"/>
      <c r="C64" s="28"/>
      <c r="D64" s="28"/>
      <c r="E64" s="28"/>
      <c r="F64" s="28"/>
      <c r="G64" s="28"/>
      <c r="H64" s="84"/>
      <c r="I64" s="88"/>
      <c r="J64" s="28"/>
      <c r="K64" s="28"/>
      <c r="L64" s="28"/>
      <c r="M64" s="28"/>
      <c r="N64" s="28"/>
    </row>
    <row r="65" ht="15.75" customHeight="1">
      <c r="A65" s="84"/>
      <c r="B65" s="28"/>
      <c r="C65" s="28"/>
      <c r="D65" s="28"/>
      <c r="E65" s="28"/>
      <c r="F65" s="28"/>
      <c r="G65" s="28"/>
      <c r="H65" s="84"/>
      <c r="I65" s="88"/>
      <c r="J65" s="28"/>
      <c r="K65" s="28"/>
      <c r="L65" s="28"/>
      <c r="M65" s="28"/>
      <c r="N65" s="28"/>
    </row>
    <row r="66" ht="15.75" customHeight="1">
      <c r="A66" s="84"/>
      <c r="B66" s="28"/>
      <c r="C66" s="28"/>
      <c r="D66" s="28"/>
      <c r="E66" s="28"/>
      <c r="F66" s="28"/>
      <c r="G66" s="28"/>
      <c r="H66" s="84"/>
      <c r="I66" s="88"/>
      <c r="J66" s="28"/>
      <c r="K66" s="28"/>
      <c r="L66" s="28"/>
      <c r="M66" s="28"/>
      <c r="N66" s="28"/>
    </row>
    <row r="67" ht="15.75" customHeight="1">
      <c r="A67" s="84"/>
      <c r="B67" s="28"/>
      <c r="C67" s="28"/>
      <c r="D67" s="28"/>
      <c r="E67" s="28"/>
      <c r="F67" s="28"/>
      <c r="G67" s="28"/>
      <c r="H67" s="84"/>
      <c r="I67" s="88"/>
      <c r="J67" s="28"/>
      <c r="K67" s="28"/>
      <c r="L67" s="28"/>
      <c r="M67" s="28"/>
      <c r="N67" s="28"/>
    </row>
    <row r="68" ht="15.75" customHeight="1">
      <c r="A68" s="84"/>
      <c r="B68" s="28"/>
      <c r="C68" s="28"/>
      <c r="D68" s="28"/>
      <c r="E68" s="28"/>
      <c r="F68" s="28"/>
      <c r="G68" s="28"/>
      <c r="H68" s="84"/>
      <c r="I68" s="88"/>
      <c r="J68" s="28"/>
      <c r="K68" s="28"/>
      <c r="L68" s="28"/>
      <c r="M68" s="28"/>
      <c r="N68" s="28"/>
    </row>
    <row r="69" ht="15.75" customHeight="1">
      <c r="A69" s="84"/>
      <c r="B69" s="28"/>
      <c r="C69" s="28"/>
      <c r="D69" s="28"/>
      <c r="E69" s="28"/>
      <c r="F69" s="28"/>
      <c r="G69" s="28"/>
      <c r="H69" s="84"/>
      <c r="I69" s="88"/>
      <c r="J69" s="28"/>
      <c r="K69" s="28"/>
      <c r="L69" s="28"/>
      <c r="M69" s="28"/>
      <c r="N69" s="28"/>
    </row>
    <row r="70" ht="15.75" customHeight="1">
      <c r="A70" s="84"/>
      <c r="B70" s="28"/>
      <c r="C70" s="28"/>
      <c r="D70" s="28"/>
      <c r="E70" s="28"/>
      <c r="F70" s="28"/>
      <c r="G70" s="28"/>
      <c r="H70" s="84"/>
      <c r="I70" s="88"/>
      <c r="J70" s="28"/>
      <c r="K70" s="28"/>
      <c r="L70" s="28"/>
      <c r="M70" s="28"/>
      <c r="N70" s="28"/>
    </row>
    <row r="71" ht="15.75" customHeight="1">
      <c r="A71" s="84"/>
      <c r="B71" s="28"/>
      <c r="C71" s="28"/>
      <c r="D71" s="28"/>
      <c r="E71" s="28"/>
      <c r="F71" s="28"/>
      <c r="G71" s="28"/>
      <c r="H71" s="84"/>
      <c r="I71" s="88"/>
      <c r="J71" s="28"/>
      <c r="K71" s="28"/>
      <c r="L71" s="28"/>
      <c r="M71" s="28"/>
      <c r="N71" s="28"/>
    </row>
    <row r="72" ht="15.75" customHeight="1">
      <c r="A72" s="84"/>
      <c r="B72" s="28"/>
      <c r="C72" s="28"/>
      <c r="D72" s="28"/>
      <c r="E72" s="28"/>
      <c r="F72" s="28"/>
      <c r="G72" s="28"/>
      <c r="H72" s="84"/>
      <c r="I72" s="88"/>
      <c r="J72" s="28"/>
      <c r="K72" s="28"/>
      <c r="L72" s="28"/>
      <c r="M72" s="28"/>
      <c r="N72" s="28"/>
    </row>
    <row r="73" ht="15.75" customHeight="1">
      <c r="A73" s="84"/>
      <c r="B73" s="28"/>
      <c r="C73" s="28"/>
      <c r="D73" s="28"/>
      <c r="E73" s="28"/>
      <c r="F73" s="28"/>
      <c r="G73" s="28"/>
      <c r="H73" s="84"/>
      <c r="I73" s="88"/>
      <c r="J73" s="28"/>
      <c r="K73" s="28"/>
      <c r="L73" s="28"/>
      <c r="M73" s="28"/>
      <c r="N73" s="28"/>
    </row>
    <row r="74" ht="15.75" customHeight="1">
      <c r="A74" s="84"/>
      <c r="B74" s="28"/>
      <c r="C74" s="28"/>
      <c r="D74" s="28"/>
      <c r="E74" s="28"/>
      <c r="F74" s="28"/>
      <c r="G74" s="28"/>
      <c r="H74" s="84"/>
      <c r="I74" s="88"/>
      <c r="J74" s="28"/>
      <c r="K74" s="28"/>
      <c r="L74" s="28"/>
      <c r="M74" s="28"/>
      <c r="N74" s="28"/>
    </row>
    <row r="75" ht="15.75" customHeight="1">
      <c r="A75" s="84"/>
      <c r="B75" s="28"/>
      <c r="C75" s="28"/>
      <c r="D75" s="28"/>
      <c r="E75" s="28"/>
      <c r="F75" s="28"/>
      <c r="G75" s="28"/>
      <c r="H75" s="84"/>
      <c r="I75" s="88"/>
      <c r="J75" s="28"/>
      <c r="K75" s="28"/>
      <c r="L75" s="28"/>
      <c r="M75" s="28"/>
      <c r="N75" s="28"/>
    </row>
    <row r="76" ht="15.75" customHeight="1">
      <c r="A76" s="84"/>
      <c r="B76" s="28"/>
      <c r="C76" s="28"/>
      <c r="D76" s="28"/>
      <c r="E76" s="28"/>
      <c r="F76" s="28"/>
      <c r="G76" s="28"/>
      <c r="H76" s="84"/>
      <c r="I76" s="88"/>
      <c r="J76" s="28"/>
      <c r="K76" s="28"/>
      <c r="L76" s="28"/>
      <c r="M76" s="28"/>
      <c r="N76" s="28"/>
    </row>
    <row r="77" ht="15.75" customHeight="1">
      <c r="A77" s="84"/>
      <c r="B77" s="28"/>
      <c r="C77" s="28"/>
      <c r="D77" s="28"/>
      <c r="E77" s="28"/>
      <c r="F77" s="28"/>
      <c r="G77" s="28"/>
      <c r="H77" s="84"/>
      <c r="I77" s="88"/>
      <c r="J77" s="28"/>
      <c r="K77" s="28"/>
      <c r="L77" s="28"/>
      <c r="M77" s="28"/>
      <c r="N77" s="28"/>
    </row>
    <row r="78" ht="11.25" customHeight="1">
      <c r="A78" s="84"/>
      <c r="B78" s="85"/>
      <c r="C78" s="85"/>
      <c r="D78" s="85"/>
      <c r="E78" s="85"/>
      <c r="F78" s="85"/>
      <c r="G78" s="85"/>
      <c r="H78" s="84"/>
      <c r="I78" s="86"/>
      <c r="J78" s="85"/>
      <c r="K78" s="85"/>
      <c r="L78" s="85"/>
      <c r="M78" s="85"/>
      <c r="N78" s="85"/>
    </row>
    <row r="79" ht="25.5" customHeight="1">
      <c r="A79" s="14"/>
      <c r="B79" s="3"/>
      <c r="D79" s="92" t="s">
        <v>51</v>
      </c>
    </row>
    <row r="80" ht="11.25" customHeight="1">
      <c r="A80" s="84"/>
      <c r="B80" s="85"/>
      <c r="C80" s="85"/>
      <c r="D80" s="85"/>
      <c r="E80" s="85"/>
      <c r="F80" s="85"/>
      <c r="G80" s="85"/>
      <c r="H80" s="84"/>
      <c r="I80" s="86"/>
      <c r="J80" s="85"/>
      <c r="K80" s="85"/>
      <c r="L80" s="85"/>
      <c r="M80" s="85"/>
      <c r="N80" s="85"/>
    </row>
    <row r="81" ht="15.75" customHeight="1">
      <c r="A81" s="89"/>
      <c r="B81" s="90"/>
      <c r="C81" s="90"/>
      <c r="D81" s="90"/>
      <c r="E81" s="90"/>
      <c r="F81" s="90"/>
      <c r="G81" s="90"/>
      <c r="H81" s="89"/>
      <c r="I81" s="91"/>
      <c r="J81" s="90"/>
      <c r="K81" s="90"/>
      <c r="L81" s="90"/>
      <c r="M81" s="90"/>
      <c r="N81" s="90"/>
    </row>
    <row r="82" ht="15.75" customHeight="1">
      <c r="A82" s="84"/>
      <c r="B82" s="28"/>
      <c r="C82" s="28"/>
      <c r="D82" s="28"/>
      <c r="E82" s="28"/>
      <c r="F82" s="28"/>
      <c r="G82" s="28"/>
      <c r="H82" s="84"/>
      <c r="I82" s="88"/>
      <c r="J82" s="28"/>
      <c r="K82" s="28"/>
      <c r="L82" s="28"/>
      <c r="M82" s="28"/>
      <c r="N82" s="28"/>
    </row>
    <row r="83" ht="15.75" customHeight="1">
      <c r="A83" s="84"/>
      <c r="B83" s="28"/>
      <c r="C83" s="28"/>
      <c r="D83" s="28"/>
      <c r="E83" s="28"/>
      <c r="F83" s="28"/>
      <c r="G83" s="28"/>
      <c r="H83" s="84"/>
      <c r="I83" s="88"/>
      <c r="J83" s="28"/>
      <c r="K83" s="28"/>
      <c r="L83" s="28"/>
      <c r="M83" s="28"/>
      <c r="N83" s="28"/>
    </row>
    <row r="84" ht="15.75" customHeight="1">
      <c r="A84" s="84"/>
      <c r="B84" s="28"/>
      <c r="C84" s="28"/>
      <c r="D84" s="28"/>
      <c r="E84" s="28"/>
      <c r="F84" s="28"/>
      <c r="G84" s="28"/>
      <c r="H84" s="84"/>
      <c r="I84" s="88"/>
      <c r="J84" s="28"/>
      <c r="K84" s="28"/>
      <c r="L84" s="28"/>
      <c r="M84" s="28"/>
      <c r="N84" s="28"/>
    </row>
    <row r="85" ht="15.75" customHeight="1">
      <c r="A85" s="84"/>
      <c r="B85" s="28"/>
      <c r="C85" s="28"/>
      <c r="D85" s="28"/>
      <c r="E85" s="28"/>
      <c r="F85" s="28"/>
      <c r="G85" s="28"/>
      <c r="H85" s="84"/>
      <c r="I85" s="88"/>
      <c r="J85" s="28"/>
      <c r="K85" s="28"/>
      <c r="L85" s="28"/>
      <c r="M85" s="28"/>
      <c r="N85" s="28"/>
    </row>
    <row r="86" ht="15.75" customHeight="1">
      <c r="A86" s="84"/>
      <c r="B86" s="28"/>
      <c r="C86" s="28"/>
      <c r="D86" s="28"/>
      <c r="E86" s="28"/>
      <c r="F86" s="28"/>
      <c r="G86" s="28"/>
      <c r="H86" s="84"/>
      <c r="I86" s="88"/>
      <c r="J86" s="28"/>
      <c r="K86" s="28"/>
      <c r="L86" s="28"/>
      <c r="M86" s="28"/>
      <c r="N86" s="28"/>
    </row>
    <row r="87" ht="15.75" customHeight="1">
      <c r="A87" s="84"/>
      <c r="B87" s="28"/>
      <c r="C87" s="28"/>
      <c r="D87" s="28"/>
      <c r="E87" s="28"/>
      <c r="F87" s="28"/>
      <c r="G87" s="28"/>
      <c r="H87" s="84"/>
      <c r="I87" s="88"/>
      <c r="J87" s="28"/>
      <c r="K87" s="28"/>
      <c r="L87" s="28"/>
      <c r="M87" s="28"/>
      <c r="N87" s="28"/>
    </row>
    <row r="88" ht="15.75" customHeight="1">
      <c r="A88" s="84"/>
      <c r="B88" s="28"/>
      <c r="C88" s="28"/>
      <c r="D88" s="28"/>
      <c r="E88" s="28"/>
      <c r="F88" s="28"/>
      <c r="G88" s="28"/>
      <c r="H88" s="84"/>
      <c r="I88" s="88"/>
      <c r="J88" s="28"/>
      <c r="K88" s="28"/>
      <c r="L88" s="28"/>
      <c r="M88" s="28"/>
      <c r="N88" s="28"/>
    </row>
    <row r="89" ht="15.75" customHeight="1">
      <c r="A89" s="84"/>
      <c r="B89" s="28"/>
      <c r="C89" s="28"/>
      <c r="D89" s="28"/>
      <c r="E89" s="28"/>
      <c r="F89" s="28"/>
      <c r="G89" s="28"/>
      <c r="H89" s="84"/>
      <c r="I89" s="88"/>
      <c r="J89" s="28"/>
      <c r="K89" s="28"/>
      <c r="L89" s="28"/>
      <c r="M89" s="28"/>
      <c r="N89" s="28"/>
    </row>
    <row r="90" ht="15.75" customHeight="1">
      <c r="A90" s="84"/>
      <c r="B90" s="28"/>
      <c r="C90" s="28"/>
      <c r="D90" s="28"/>
      <c r="E90" s="28"/>
      <c r="F90" s="28"/>
      <c r="G90" s="28"/>
      <c r="H90" s="84"/>
      <c r="I90" s="88"/>
      <c r="J90" s="28"/>
      <c r="K90" s="28"/>
      <c r="L90" s="28"/>
      <c r="M90" s="28"/>
      <c r="N90" s="28"/>
    </row>
    <row r="91" ht="15.75" customHeight="1">
      <c r="A91" s="84"/>
      <c r="B91" s="28"/>
      <c r="C91" s="28"/>
      <c r="D91" s="28"/>
      <c r="E91" s="28"/>
      <c r="F91" s="28"/>
      <c r="G91" s="28"/>
      <c r="H91" s="84"/>
      <c r="I91" s="88"/>
      <c r="J91" s="28"/>
      <c r="K91" s="28"/>
      <c r="L91" s="28"/>
      <c r="M91" s="28"/>
      <c r="N91" s="28"/>
    </row>
    <row r="92" ht="15.75" customHeight="1">
      <c r="A92" s="84"/>
      <c r="B92" s="28"/>
      <c r="C92" s="28"/>
      <c r="D92" s="28"/>
      <c r="E92" s="28"/>
      <c r="F92" s="28"/>
      <c r="G92" s="28"/>
      <c r="H92" s="84"/>
      <c r="I92" s="88"/>
      <c r="J92" s="28"/>
      <c r="K92" s="28"/>
      <c r="L92" s="28"/>
      <c r="M92" s="28"/>
      <c r="N92" s="28"/>
    </row>
    <row r="93" ht="15.75" customHeight="1">
      <c r="A93" s="84"/>
      <c r="B93" s="28"/>
      <c r="C93" s="28"/>
      <c r="D93" s="28"/>
      <c r="E93" s="28"/>
      <c r="F93" s="28"/>
      <c r="G93" s="28"/>
      <c r="H93" s="84"/>
      <c r="I93" s="88"/>
      <c r="J93" s="28"/>
      <c r="K93" s="28"/>
      <c r="L93" s="28"/>
      <c r="M93" s="28"/>
      <c r="N93" s="28"/>
    </row>
    <row r="94" ht="15.75" customHeight="1">
      <c r="A94" s="84"/>
      <c r="B94" s="28"/>
      <c r="C94" s="28"/>
      <c r="D94" s="28"/>
      <c r="E94" s="28"/>
      <c r="F94" s="28"/>
      <c r="G94" s="28"/>
      <c r="H94" s="84"/>
      <c r="I94" s="88"/>
      <c r="J94" s="28"/>
      <c r="K94" s="28"/>
      <c r="L94" s="28"/>
      <c r="M94" s="28"/>
      <c r="N94" s="28"/>
    </row>
    <row r="95" ht="15.75" customHeight="1">
      <c r="A95" s="84"/>
      <c r="B95" s="28"/>
      <c r="C95" s="28"/>
      <c r="D95" s="28"/>
      <c r="E95" s="28"/>
      <c r="F95" s="28"/>
      <c r="G95" s="28"/>
      <c r="H95" s="84"/>
      <c r="I95" s="88"/>
      <c r="J95" s="28"/>
      <c r="K95" s="28"/>
      <c r="L95" s="28"/>
      <c r="M95" s="28"/>
      <c r="N95" s="28"/>
    </row>
    <row r="96" ht="15.75" customHeight="1">
      <c r="A96" s="84"/>
      <c r="B96" s="28"/>
      <c r="C96" s="28"/>
      <c r="D96" s="28"/>
      <c r="E96" s="28"/>
      <c r="F96" s="28"/>
      <c r="G96" s="28"/>
      <c r="H96" s="84"/>
      <c r="I96" s="88"/>
      <c r="J96" s="28"/>
      <c r="K96" s="28"/>
      <c r="L96" s="28"/>
      <c r="M96" s="28"/>
      <c r="N96" s="28"/>
    </row>
    <row r="97" ht="15.75" customHeight="1">
      <c r="A97" s="84"/>
      <c r="B97" s="28"/>
      <c r="C97" s="28"/>
      <c r="D97" s="28"/>
      <c r="E97" s="28"/>
      <c r="F97" s="28"/>
      <c r="G97" s="28"/>
      <c r="H97" s="84"/>
      <c r="I97" s="88"/>
      <c r="J97" s="28"/>
      <c r="K97" s="28"/>
      <c r="L97" s="28"/>
      <c r="M97" s="28"/>
      <c r="N97" s="28"/>
    </row>
    <row r="98" ht="15.75" customHeight="1">
      <c r="A98" s="84"/>
      <c r="B98" s="28"/>
      <c r="C98" s="28"/>
      <c r="D98" s="28"/>
      <c r="E98" s="28"/>
      <c r="F98" s="28"/>
      <c r="G98" s="28"/>
      <c r="H98" s="84"/>
      <c r="I98" s="88"/>
      <c r="J98" s="28"/>
      <c r="K98" s="28"/>
      <c r="L98" s="28"/>
      <c r="M98" s="28"/>
      <c r="N98" s="28"/>
    </row>
    <row r="99" ht="15.75" customHeight="1">
      <c r="A99" s="84"/>
      <c r="B99" s="85"/>
      <c r="C99" s="85"/>
      <c r="D99" s="85"/>
      <c r="E99" s="85"/>
      <c r="F99" s="85"/>
      <c r="G99" s="85"/>
      <c r="H99" s="84"/>
      <c r="I99" s="86"/>
      <c r="J99" s="85"/>
      <c r="K99" s="85"/>
      <c r="L99" s="85"/>
      <c r="M99" s="85"/>
      <c r="N99" s="85"/>
    </row>
    <row r="100" ht="15.75" customHeight="1">
      <c r="A100" s="84"/>
      <c r="B100" s="28"/>
      <c r="C100" s="28"/>
      <c r="D100" s="28"/>
      <c r="E100" s="28"/>
      <c r="F100" s="28"/>
      <c r="G100" s="28"/>
      <c r="H100" s="84"/>
      <c r="I100" s="88"/>
      <c r="J100" s="28"/>
      <c r="K100" s="28"/>
      <c r="L100" s="28"/>
      <c r="M100" s="28"/>
      <c r="N100" s="28"/>
    </row>
    <row r="101" ht="15.75" customHeight="1">
      <c r="A101" s="84"/>
      <c r="B101" s="28"/>
      <c r="C101" s="28"/>
      <c r="D101" s="28"/>
      <c r="E101" s="28"/>
      <c r="F101" s="28"/>
      <c r="G101" s="28"/>
      <c r="H101" s="84"/>
      <c r="I101" s="88"/>
      <c r="J101" s="28"/>
      <c r="K101" s="28"/>
      <c r="L101" s="28"/>
      <c r="M101" s="28"/>
      <c r="N101" s="28"/>
    </row>
    <row r="102" ht="15.75" customHeight="1">
      <c r="A102" s="84"/>
      <c r="B102" s="28"/>
      <c r="C102" s="28"/>
      <c r="D102" s="28"/>
      <c r="E102" s="28"/>
      <c r="F102" s="28"/>
      <c r="G102" s="28"/>
      <c r="H102" s="84"/>
      <c r="I102" s="88"/>
      <c r="J102" s="28"/>
      <c r="K102" s="28"/>
      <c r="L102" s="28"/>
      <c r="M102" s="28"/>
      <c r="N102" s="28"/>
    </row>
    <row r="103" ht="15.75" customHeight="1">
      <c r="A103" s="84"/>
      <c r="B103" s="28"/>
      <c r="C103" s="28"/>
      <c r="D103" s="28"/>
      <c r="E103" s="28"/>
      <c r="F103" s="28"/>
      <c r="G103" s="28"/>
      <c r="H103" s="84"/>
      <c r="I103" s="88"/>
      <c r="J103" s="28"/>
      <c r="K103" s="28"/>
      <c r="L103" s="28"/>
      <c r="M103" s="28"/>
      <c r="N103" s="28"/>
    </row>
    <row r="104" ht="15.75" customHeight="1">
      <c r="A104" s="84"/>
      <c r="B104" s="28"/>
      <c r="C104" s="28"/>
      <c r="D104" s="28"/>
      <c r="E104" s="28"/>
      <c r="F104" s="28"/>
      <c r="G104" s="28"/>
      <c r="H104" s="84"/>
      <c r="I104" s="88"/>
      <c r="J104" s="28"/>
      <c r="K104" s="28"/>
      <c r="L104" s="28"/>
      <c r="M104" s="28"/>
      <c r="N104" s="28"/>
    </row>
    <row r="105" ht="15.75" customHeight="1">
      <c r="A105" s="84"/>
      <c r="B105" s="28"/>
      <c r="C105" s="28"/>
      <c r="D105" s="28"/>
      <c r="E105" s="28"/>
      <c r="F105" s="28"/>
      <c r="G105" s="28"/>
      <c r="H105" s="84"/>
      <c r="I105" s="88"/>
      <c r="J105" s="28"/>
      <c r="K105" s="28"/>
      <c r="L105" s="28"/>
      <c r="M105" s="28"/>
      <c r="N105" s="28"/>
    </row>
    <row r="106" ht="15.75" customHeight="1">
      <c r="A106" s="84"/>
      <c r="B106" s="28"/>
      <c r="C106" s="28"/>
      <c r="D106" s="28"/>
      <c r="E106" s="28"/>
      <c r="F106" s="28"/>
      <c r="G106" s="28"/>
      <c r="H106" s="84"/>
      <c r="I106" s="88"/>
      <c r="J106" s="28"/>
      <c r="K106" s="28"/>
      <c r="L106" s="28"/>
      <c r="M106" s="28"/>
      <c r="N106" s="28"/>
    </row>
    <row r="107" ht="15.75" customHeight="1">
      <c r="A107" s="84"/>
      <c r="B107" s="28"/>
      <c r="C107" s="28"/>
      <c r="D107" s="28"/>
      <c r="E107" s="28"/>
      <c r="F107" s="28"/>
      <c r="G107" s="28"/>
      <c r="H107" s="84"/>
      <c r="I107" s="88"/>
      <c r="J107" s="28"/>
      <c r="K107" s="28"/>
      <c r="L107" s="28"/>
      <c r="M107" s="28"/>
      <c r="N107" s="28"/>
    </row>
    <row r="108" ht="15.75" customHeight="1">
      <c r="A108" s="84"/>
      <c r="B108" s="28"/>
      <c r="C108" s="28"/>
      <c r="D108" s="28"/>
      <c r="E108" s="28"/>
      <c r="F108" s="28"/>
      <c r="G108" s="28"/>
      <c r="H108" s="84"/>
      <c r="I108" s="88"/>
      <c r="J108" s="28"/>
      <c r="K108" s="28"/>
      <c r="L108" s="28"/>
      <c r="M108" s="28"/>
      <c r="N108" s="28"/>
    </row>
    <row r="109" ht="15.75" customHeight="1">
      <c r="A109" s="84"/>
      <c r="B109" s="28"/>
      <c r="C109" s="28"/>
      <c r="D109" s="28"/>
      <c r="E109" s="28"/>
      <c r="F109" s="28"/>
      <c r="G109" s="28"/>
      <c r="H109" s="84"/>
      <c r="I109" s="88"/>
      <c r="J109" s="28"/>
      <c r="K109" s="28"/>
      <c r="L109" s="28"/>
      <c r="M109" s="28"/>
      <c r="N109" s="28"/>
    </row>
    <row r="110" ht="15.75" customHeight="1">
      <c r="A110" s="84"/>
      <c r="B110" s="28"/>
      <c r="C110" s="28"/>
      <c r="D110" s="28"/>
      <c r="E110" s="28"/>
      <c r="F110" s="28"/>
      <c r="G110" s="28"/>
      <c r="H110" s="84"/>
      <c r="I110" s="88"/>
      <c r="J110" s="28"/>
      <c r="K110" s="28"/>
      <c r="L110" s="28"/>
      <c r="M110" s="28"/>
      <c r="N110" s="28"/>
    </row>
    <row r="111" ht="15.75" customHeight="1">
      <c r="A111" s="84"/>
      <c r="B111" s="28"/>
      <c r="C111" s="28"/>
      <c r="D111" s="28"/>
      <c r="E111" s="28"/>
      <c r="F111" s="28"/>
      <c r="G111" s="28"/>
      <c r="H111" s="84"/>
      <c r="I111" s="88"/>
      <c r="J111" s="28"/>
      <c r="K111" s="28"/>
      <c r="L111" s="28"/>
      <c r="M111" s="28"/>
      <c r="N111" s="28"/>
    </row>
    <row r="112" ht="15.75" customHeight="1">
      <c r="A112" s="84"/>
      <c r="B112" s="28"/>
      <c r="C112" s="28"/>
      <c r="D112" s="28"/>
      <c r="E112" s="28"/>
      <c r="F112" s="28"/>
      <c r="G112" s="28"/>
      <c r="H112" s="84"/>
      <c r="I112" s="88"/>
      <c r="J112" s="28"/>
      <c r="K112" s="28"/>
      <c r="L112" s="28"/>
      <c r="M112" s="28"/>
      <c r="N112" s="28"/>
    </row>
    <row r="113" ht="15.75" customHeight="1">
      <c r="A113" s="84"/>
      <c r="B113" s="28"/>
      <c r="C113" s="28"/>
      <c r="D113" s="28"/>
      <c r="E113" s="28"/>
      <c r="F113" s="28"/>
      <c r="G113" s="28"/>
      <c r="H113" s="84"/>
      <c r="I113" s="88"/>
      <c r="J113" s="28"/>
      <c r="K113" s="28"/>
      <c r="L113" s="28"/>
      <c r="M113" s="28"/>
      <c r="N113" s="28"/>
    </row>
    <row r="114" ht="15.75" customHeight="1">
      <c r="A114" s="84"/>
      <c r="B114" s="28"/>
      <c r="C114" s="28"/>
      <c r="D114" s="28"/>
      <c r="E114" s="28"/>
      <c r="F114" s="28"/>
      <c r="G114" s="28"/>
      <c r="H114" s="84"/>
      <c r="I114" s="88"/>
      <c r="J114" s="28"/>
      <c r="K114" s="28"/>
      <c r="L114" s="28"/>
      <c r="M114" s="28"/>
      <c r="N114" s="28"/>
    </row>
    <row r="115" ht="15.75" customHeight="1">
      <c r="A115" s="84"/>
      <c r="B115" s="28"/>
      <c r="C115" s="28"/>
      <c r="D115" s="28"/>
      <c r="E115" s="28"/>
      <c r="F115" s="28"/>
      <c r="G115" s="28"/>
      <c r="H115" s="84"/>
      <c r="I115" s="88"/>
      <c r="J115" s="28"/>
      <c r="K115" s="28"/>
      <c r="L115" s="28"/>
      <c r="M115" s="28"/>
      <c r="N115" s="28"/>
    </row>
    <row r="116" ht="15.75" customHeight="1">
      <c r="A116" s="84"/>
      <c r="B116" s="28"/>
      <c r="C116" s="28"/>
      <c r="D116" s="28"/>
      <c r="E116" s="28"/>
      <c r="F116" s="28"/>
      <c r="G116" s="28"/>
      <c r="H116" s="84"/>
      <c r="I116" s="88"/>
      <c r="J116" s="28"/>
      <c r="K116" s="28"/>
      <c r="L116" s="28"/>
      <c r="M116" s="28"/>
      <c r="N116" s="28"/>
    </row>
    <row r="117" ht="11.25" customHeight="1">
      <c r="A117" s="84"/>
      <c r="B117" s="85"/>
      <c r="C117" s="85"/>
      <c r="D117" s="85"/>
      <c r="E117" s="85"/>
      <c r="F117" s="85"/>
      <c r="G117" s="85"/>
      <c r="H117" s="84"/>
      <c r="I117" s="86"/>
      <c r="J117" s="85"/>
      <c r="K117" s="85"/>
      <c r="L117" s="85"/>
      <c r="M117" s="85"/>
      <c r="N117" s="85"/>
    </row>
    <row r="118" ht="25.5" customHeight="1">
      <c r="A118" s="14"/>
      <c r="B118" s="3"/>
      <c r="D118" s="92" t="s">
        <v>52</v>
      </c>
    </row>
    <row r="119" ht="11.25" customHeight="1">
      <c r="A119" s="84"/>
      <c r="B119" s="85"/>
      <c r="C119" s="85"/>
      <c r="D119" s="85"/>
      <c r="E119" s="85"/>
      <c r="F119" s="85"/>
      <c r="G119" s="85"/>
      <c r="H119" s="84"/>
      <c r="I119" s="86"/>
      <c r="J119" s="85"/>
      <c r="K119" s="85"/>
      <c r="L119" s="85"/>
      <c r="M119" s="85"/>
      <c r="N119" s="85"/>
    </row>
    <row r="120" ht="15.75" customHeight="1">
      <c r="A120" s="89"/>
      <c r="B120" s="90"/>
      <c r="C120" s="90"/>
      <c r="D120" s="90"/>
      <c r="E120" s="90"/>
      <c r="F120" s="90"/>
      <c r="G120" s="90"/>
      <c r="H120" s="89"/>
      <c r="I120" s="91"/>
      <c r="J120" s="90"/>
      <c r="K120" s="90"/>
      <c r="L120" s="90"/>
      <c r="M120" s="90"/>
      <c r="N120" s="90"/>
    </row>
    <row r="121" ht="15.75" customHeight="1">
      <c r="A121" s="84"/>
      <c r="B121" s="28"/>
      <c r="C121" s="28"/>
      <c r="D121" s="28"/>
      <c r="E121" s="28"/>
      <c r="F121" s="28"/>
      <c r="G121" s="28"/>
      <c r="H121" s="84"/>
      <c r="I121" s="88"/>
      <c r="J121" s="28"/>
      <c r="K121" s="28"/>
      <c r="L121" s="28"/>
      <c r="M121" s="28"/>
      <c r="N121" s="28"/>
    </row>
    <row r="122" ht="15.75" customHeight="1">
      <c r="A122" s="84"/>
      <c r="B122" s="28"/>
      <c r="C122" s="28"/>
      <c r="D122" s="28"/>
      <c r="E122" s="28"/>
      <c r="F122" s="28"/>
      <c r="G122" s="28"/>
      <c r="H122" s="84"/>
      <c r="I122" s="88"/>
      <c r="J122" s="28"/>
      <c r="K122" s="28"/>
      <c r="L122" s="28"/>
      <c r="M122" s="28"/>
      <c r="N122" s="28"/>
    </row>
    <row r="123" ht="15.75" customHeight="1">
      <c r="A123" s="84"/>
      <c r="B123" s="28"/>
      <c r="C123" s="28"/>
      <c r="D123" s="28"/>
      <c r="E123" s="28"/>
      <c r="F123" s="28"/>
      <c r="G123" s="28"/>
      <c r="H123" s="84"/>
      <c r="I123" s="88"/>
      <c r="J123" s="28"/>
      <c r="K123" s="28"/>
      <c r="L123" s="28"/>
      <c r="M123" s="28"/>
      <c r="N123" s="28"/>
    </row>
    <row r="124" ht="15.75" customHeight="1">
      <c r="A124" s="84"/>
      <c r="B124" s="28"/>
      <c r="C124" s="28"/>
      <c r="D124" s="28"/>
      <c r="E124" s="28"/>
      <c r="F124" s="28"/>
      <c r="G124" s="28"/>
      <c r="H124" s="84"/>
      <c r="I124" s="88"/>
      <c r="J124" s="28"/>
      <c r="K124" s="28"/>
      <c r="L124" s="28"/>
      <c r="M124" s="28"/>
      <c r="N124" s="28"/>
    </row>
    <row r="125" ht="15.75" customHeight="1">
      <c r="A125" s="84"/>
      <c r="B125" s="28"/>
      <c r="C125" s="28"/>
      <c r="D125" s="28"/>
      <c r="E125" s="28"/>
      <c r="F125" s="28"/>
      <c r="G125" s="28"/>
      <c r="H125" s="84"/>
      <c r="I125" s="88"/>
      <c r="J125" s="28"/>
      <c r="K125" s="28"/>
      <c r="L125" s="28"/>
      <c r="M125" s="28"/>
      <c r="N125" s="28"/>
    </row>
    <row r="126" ht="15.75" customHeight="1">
      <c r="A126" s="84"/>
      <c r="B126" s="28"/>
      <c r="C126" s="28"/>
      <c r="D126" s="28"/>
      <c r="E126" s="28"/>
      <c r="F126" s="28"/>
      <c r="G126" s="28"/>
      <c r="H126" s="84"/>
      <c r="I126" s="88"/>
      <c r="J126" s="28"/>
      <c r="K126" s="28"/>
      <c r="L126" s="28"/>
      <c r="M126" s="28"/>
      <c r="N126" s="28"/>
    </row>
    <row r="127" ht="15.75" customHeight="1">
      <c r="A127" s="84"/>
      <c r="B127" s="28"/>
      <c r="C127" s="28"/>
      <c r="D127" s="28"/>
      <c r="E127" s="28"/>
      <c r="F127" s="28"/>
      <c r="G127" s="28"/>
      <c r="H127" s="84"/>
      <c r="I127" s="88"/>
      <c r="J127" s="28"/>
      <c r="K127" s="28"/>
      <c r="L127" s="28"/>
      <c r="M127" s="28"/>
      <c r="N127" s="28"/>
    </row>
    <row r="128" ht="15.75" customHeight="1">
      <c r="A128" s="84"/>
      <c r="B128" s="28"/>
      <c r="C128" s="28"/>
      <c r="D128" s="28"/>
      <c r="E128" s="28"/>
      <c r="F128" s="28"/>
      <c r="G128" s="28"/>
      <c r="H128" s="84"/>
      <c r="I128" s="88"/>
      <c r="J128" s="28"/>
      <c r="K128" s="28"/>
      <c r="L128" s="28"/>
      <c r="M128" s="28"/>
      <c r="N128" s="28"/>
    </row>
    <row r="129" ht="15.75" customHeight="1">
      <c r="A129" s="84"/>
      <c r="B129" s="28"/>
      <c r="C129" s="28"/>
      <c r="D129" s="28"/>
      <c r="E129" s="28"/>
      <c r="F129" s="28"/>
      <c r="G129" s="28"/>
      <c r="H129" s="84"/>
      <c r="I129" s="88"/>
      <c r="J129" s="28"/>
      <c r="K129" s="28"/>
      <c r="L129" s="28"/>
      <c r="M129" s="28"/>
      <c r="N129" s="28"/>
    </row>
    <row r="130" ht="15.75" customHeight="1">
      <c r="A130" s="84"/>
      <c r="B130" s="28"/>
      <c r="C130" s="28"/>
      <c r="D130" s="28"/>
      <c r="E130" s="28"/>
      <c r="F130" s="28"/>
      <c r="G130" s="28"/>
      <c r="H130" s="84"/>
      <c r="I130" s="88"/>
      <c r="J130" s="28"/>
      <c r="K130" s="28"/>
      <c r="L130" s="28"/>
      <c r="M130" s="28"/>
      <c r="N130" s="28"/>
    </row>
    <row r="131" ht="15.75" customHeight="1">
      <c r="A131" s="84"/>
      <c r="B131" s="28"/>
      <c r="C131" s="28"/>
      <c r="D131" s="28"/>
      <c r="E131" s="28"/>
      <c r="F131" s="28"/>
      <c r="G131" s="28"/>
      <c r="H131" s="84"/>
      <c r="I131" s="88"/>
      <c r="J131" s="28"/>
      <c r="K131" s="28"/>
      <c r="L131" s="28"/>
      <c r="M131" s="28"/>
      <c r="N131" s="28"/>
    </row>
    <row r="132" ht="15.75" customHeight="1">
      <c r="A132" s="84"/>
      <c r="B132" s="28"/>
      <c r="C132" s="28"/>
      <c r="D132" s="28"/>
      <c r="E132" s="28"/>
      <c r="F132" s="28"/>
      <c r="G132" s="28"/>
      <c r="H132" s="84"/>
      <c r="I132" s="88"/>
      <c r="J132" s="28"/>
      <c r="K132" s="28"/>
      <c r="L132" s="28"/>
      <c r="M132" s="28"/>
      <c r="N132" s="28"/>
    </row>
    <row r="133" ht="15.75" customHeight="1">
      <c r="A133" s="84"/>
      <c r="B133" s="28"/>
      <c r="C133" s="28"/>
      <c r="D133" s="28"/>
      <c r="E133" s="28"/>
      <c r="F133" s="28"/>
      <c r="G133" s="28"/>
      <c r="H133" s="84"/>
      <c r="I133" s="88"/>
      <c r="J133" s="28"/>
      <c r="K133" s="28"/>
      <c r="L133" s="28"/>
      <c r="M133" s="28"/>
      <c r="N133" s="28"/>
    </row>
    <row r="134" ht="15.75" customHeight="1">
      <c r="A134" s="84"/>
      <c r="B134" s="28"/>
      <c r="C134" s="28"/>
      <c r="D134" s="28"/>
      <c r="E134" s="28"/>
      <c r="F134" s="28"/>
      <c r="G134" s="28"/>
      <c r="H134" s="84"/>
      <c r="I134" s="88"/>
      <c r="J134" s="28"/>
      <c r="K134" s="28"/>
      <c r="L134" s="28"/>
      <c r="M134" s="28"/>
      <c r="N134" s="28"/>
    </row>
    <row r="135" ht="15.75" customHeight="1">
      <c r="A135" s="84"/>
      <c r="B135" s="28"/>
      <c r="C135" s="28"/>
      <c r="D135" s="28"/>
      <c r="E135" s="28"/>
      <c r="F135" s="28"/>
      <c r="G135" s="28"/>
      <c r="H135" s="84"/>
      <c r="I135" s="88"/>
      <c r="J135" s="28"/>
      <c r="K135" s="28"/>
      <c r="L135" s="28"/>
      <c r="M135" s="28"/>
      <c r="N135" s="28"/>
    </row>
    <row r="136" ht="15.75" customHeight="1">
      <c r="A136" s="84"/>
      <c r="B136" s="28"/>
      <c r="C136" s="28"/>
      <c r="D136" s="28"/>
      <c r="E136" s="28"/>
      <c r="F136" s="28"/>
      <c r="G136" s="28"/>
      <c r="H136" s="84"/>
      <c r="I136" s="88"/>
      <c r="J136" s="28"/>
      <c r="K136" s="28"/>
      <c r="L136" s="28"/>
      <c r="M136" s="28"/>
      <c r="N136" s="28"/>
    </row>
    <row r="137" ht="15.75" customHeight="1">
      <c r="A137" s="84"/>
      <c r="B137" s="28"/>
      <c r="C137" s="28"/>
      <c r="D137" s="28"/>
      <c r="E137" s="28"/>
      <c r="F137" s="28"/>
      <c r="G137" s="28"/>
      <c r="H137" s="84"/>
      <c r="I137" s="88"/>
      <c r="J137" s="28"/>
      <c r="K137" s="28"/>
      <c r="L137" s="28"/>
      <c r="M137" s="28"/>
      <c r="N137" s="28"/>
    </row>
    <row r="138" ht="11.25" customHeight="1">
      <c r="A138" s="84"/>
      <c r="B138" s="85"/>
      <c r="C138" s="85"/>
      <c r="D138" s="85"/>
      <c r="E138" s="85"/>
      <c r="F138" s="85"/>
      <c r="G138" s="85"/>
      <c r="H138" s="84"/>
      <c r="I138" s="86"/>
      <c r="J138" s="85"/>
      <c r="K138" s="85"/>
      <c r="L138" s="85"/>
      <c r="M138" s="85"/>
      <c r="N138" s="85"/>
    </row>
    <row r="139" ht="15.75" customHeight="1">
      <c r="A139" s="89"/>
      <c r="B139" s="90"/>
      <c r="C139" s="90"/>
      <c r="D139" s="90"/>
      <c r="E139" s="90"/>
      <c r="F139" s="90"/>
      <c r="G139" s="90"/>
      <c r="H139" s="89"/>
      <c r="I139" s="91"/>
      <c r="J139" s="90"/>
      <c r="K139" s="90"/>
      <c r="L139" s="90"/>
      <c r="M139" s="90"/>
      <c r="N139" s="90"/>
    </row>
    <row r="140" ht="15.75" customHeight="1">
      <c r="A140" s="84"/>
      <c r="B140" s="28"/>
      <c r="C140" s="28"/>
      <c r="D140" s="28"/>
      <c r="E140" s="28"/>
      <c r="F140" s="28"/>
      <c r="G140" s="28"/>
      <c r="H140" s="84"/>
      <c r="I140" s="88"/>
      <c r="J140" s="28"/>
      <c r="K140" s="28"/>
      <c r="L140" s="28"/>
      <c r="M140" s="28"/>
      <c r="N140" s="28"/>
    </row>
    <row r="141" ht="15.75" customHeight="1">
      <c r="A141" s="84"/>
      <c r="B141" s="28"/>
      <c r="C141" s="28"/>
      <c r="D141" s="28"/>
      <c r="E141" s="28"/>
      <c r="F141" s="28"/>
      <c r="G141" s="28"/>
      <c r="H141" s="84"/>
      <c r="I141" s="88"/>
      <c r="J141" s="28"/>
      <c r="K141" s="28"/>
      <c r="L141" s="28"/>
      <c r="M141" s="28"/>
      <c r="N141" s="28"/>
    </row>
    <row r="142" ht="15.75" customHeight="1">
      <c r="A142" s="84"/>
      <c r="B142" s="28"/>
      <c r="C142" s="28"/>
      <c r="D142" s="28"/>
      <c r="E142" s="28"/>
      <c r="F142" s="28"/>
      <c r="G142" s="28"/>
      <c r="H142" s="84"/>
      <c r="I142" s="88"/>
      <c r="J142" s="28"/>
      <c r="K142" s="28"/>
      <c r="L142" s="28"/>
      <c r="M142" s="28"/>
      <c r="N142" s="28"/>
    </row>
    <row r="143" ht="15.75" customHeight="1">
      <c r="A143" s="84"/>
      <c r="B143" s="28"/>
      <c r="C143" s="28"/>
      <c r="D143" s="28"/>
      <c r="E143" s="28"/>
      <c r="F143" s="28"/>
      <c r="G143" s="28"/>
      <c r="H143" s="84"/>
      <c r="I143" s="88"/>
      <c r="J143" s="28"/>
      <c r="K143" s="28"/>
      <c r="L143" s="28"/>
      <c r="M143" s="28"/>
      <c r="N143" s="28"/>
    </row>
    <row r="144" ht="15.75" customHeight="1">
      <c r="A144" s="84"/>
      <c r="B144" s="28"/>
      <c r="C144" s="28"/>
      <c r="D144" s="28"/>
      <c r="E144" s="28"/>
      <c r="F144" s="28"/>
      <c r="G144" s="28"/>
      <c r="H144" s="84"/>
      <c r="I144" s="88"/>
      <c r="J144" s="28"/>
      <c r="K144" s="28"/>
      <c r="L144" s="28"/>
      <c r="M144" s="28"/>
      <c r="N144" s="28"/>
    </row>
    <row r="145" ht="15.75" customHeight="1">
      <c r="A145" s="84"/>
      <c r="B145" s="28"/>
      <c r="C145" s="28"/>
      <c r="D145" s="28"/>
      <c r="E145" s="28"/>
      <c r="F145" s="28"/>
      <c r="G145" s="28"/>
      <c r="H145" s="84"/>
      <c r="I145" s="88"/>
      <c r="J145" s="28"/>
      <c r="K145" s="28"/>
      <c r="L145" s="28"/>
      <c r="M145" s="28"/>
      <c r="N145" s="28"/>
    </row>
    <row r="146" ht="15.75" customHeight="1">
      <c r="A146" s="84"/>
      <c r="B146" s="28"/>
      <c r="C146" s="28"/>
      <c r="D146" s="28"/>
      <c r="E146" s="28"/>
      <c r="F146" s="28"/>
      <c r="G146" s="28"/>
      <c r="H146" s="84"/>
      <c r="I146" s="88"/>
      <c r="J146" s="28"/>
      <c r="K146" s="28"/>
      <c r="L146" s="28"/>
      <c r="M146" s="28"/>
      <c r="N146" s="28"/>
    </row>
    <row r="147" ht="15.75" customHeight="1">
      <c r="A147" s="84"/>
      <c r="B147" s="28"/>
      <c r="C147" s="28"/>
      <c r="D147" s="28"/>
      <c r="E147" s="28"/>
      <c r="F147" s="28"/>
      <c r="G147" s="28"/>
      <c r="H147" s="84"/>
      <c r="I147" s="88"/>
      <c r="J147" s="28"/>
      <c r="K147" s="28"/>
      <c r="L147" s="28"/>
      <c r="M147" s="28"/>
      <c r="N147" s="28"/>
    </row>
    <row r="148" ht="15.75" customHeight="1">
      <c r="A148" s="84"/>
      <c r="B148" s="28"/>
      <c r="C148" s="28"/>
      <c r="D148" s="28"/>
      <c r="E148" s="28"/>
      <c r="F148" s="28"/>
      <c r="G148" s="28"/>
      <c r="H148" s="84"/>
      <c r="I148" s="88"/>
      <c r="J148" s="28"/>
      <c r="K148" s="28"/>
      <c r="L148" s="28"/>
      <c r="M148" s="28"/>
      <c r="N148" s="28"/>
    </row>
    <row r="149" ht="15.75" customHeight="1">
      <c r="A149" s="84"/>
      <c r="B149" s="28"/>
      <c r="C149" s="28"/>
      <c r="D149" s="28"/>
      <c r="E149" s="28"/>
      <c r="F149" s="28"/>
      <c r="G149" s="28"/>
      <c r="H149" s="84"/>
      <c r="I149" s="88"/>
      <c r="J149" s="28"/>
      <c r="K149" s="28"/>
      <c r="L149" s="28"/>
      <c r="M149" s="28"/>
      <c r="N149" s="28"/>
    </row>
    <row r="150" ht="15.75" customHeight="1">
      <c r="A150" s="84"/>
      <c r="B150" s="28"/>
      <c r="C150" s="28"/>
      <c r="D150" s="28"/>
      <c r="E150" s="28"/>
      <c r="F150" s="28"/>
      <c r="G150" s="28"/>
      <c r="H150" s="84"/>
      <c r="I150" s="88"/>
      <c r="J150" s="28"/>
      <c r="K150" s="28"/>
      <c r="L150" s="28"/>
      <c r="M150" s="28"/>
      <c r="N150" s="28"/>
    </row>
    <row r="151" ht="15.75" customHeight="1">
      <c r="A151" s="84"/>
      <c r="B151" s="28"/>
      <c r="C151" s="28"/>
      <c r="D151" s="28"/>
      <c r="E151" s="28"/>
      <c r="F151" s="28"/>
      <c r="G151" s="28"/>
      <c r="H151" s="84"/>
      <c r="I151" s="88"/>
      <c r="J151" s="28"/>
      <c r="K151" s="28"/>
      <c r="L151" s="28"/>
      <c r="M151" s="28"/>
      <c r="N151" s="28"/>
    </row>
    <row r="152" ht="15.75" customHeight="1">
      <c r="A152" s="84"/>
      <c r="B152" s="28"/>
      <c r="C152" s="28"/>
      <c r="D152" s="28"/>
      <c r="E152" s="28"/>
      <c r="F152" s="28"/>
      <c r="G152" s="28"/>
      <c r="H152" s="84"/>
      <c r="I152" s="88"/>
      <c r="J152" s="28"/>
      <c r="K152" s="28"/>
      <c r="L152" s="28"/>
      <c r="M152" s="28"/>
      <c r="N152" s="28"/>
    </row>
    <row r="153" ht="15.75" customHeight="1">
      <c r="A153" s="84"/>
      <c r="B153" s="28"/>
      <c r="C153" s="28"/>
      <c r="D153" s="28"/>
      <c r="E153" s="28"/>
      <c r="F153" s="28"/>
      <c r="G153" s="28"/>
      <c r="H153" s="84"/>
      <c r="I153" s="88"/>
      <c r="J153" s="28"/>
      <c r="K153" s="28"/>
      <c r="L153" s="28"/>
      <c r="M153" s="28"/>
      <c r="N153" s="28"/>
    </row>
    <row r="154" ht="15.75" customHeight="1">
      <c r="A154" s="84"/>
      <c r="B154" s="28"/>
      <c r="C154" s="28"/>
      <c r="D154" s="28"/>
      <c r="E154" s="28"/>
      <c r="F154" s="28"/>
      <c r="G154" s="28"/>
      <c r="H154" s="84"/>
      <c r="I154" s="88"/>
      <c r="J154" s="28"/>
      <c r="K154" s="28"/>
      <c r="L154" s="28"/>
      <c r="M154" s="28"/>
      <c r="N154" s="28"/>
    </row>
    <row r="155" ht="15.75" customHeight="1">
      <c r="A155" s="84"/>
      <c r="B155" s="28"/>
      <c r="C155" s="28"/>
      <c r="D155" s="28"/>
      <c r="E155" s="28"/>
      <c r="F155" s="28"/>
      <c r="G155" s="28"/>
      <c r="H155" s="84"/>
      <c r="I155" s="88"/>
      <c r="J155" s="28"/>
      <c r="K155" s="28"/>
      <c r="L155" s="28"/>
      <c r="M155" s="28"/>
      <c r="N155" s="28"/>
    </row>
    <row r="156" ht="15.75" customHeight="1">
      <c r="A156" s="84"/>
      <c r="B156" s="28"/>
      <c r="C156" s="28"/>
      <c r="D156" s="28"/>
      <c r="E156" s="28"/>
      <c r="F156" s="28"/>
      <c r="G156" s="28"/>
      <c r="H156" s="84"/>
      <c r="I156" s="88"/>
      <c r="J156" s="28"/>
      <c r="K156" s="28"/>
      <c r="L156" s="28"/>
      <c r="M156" s="28"/>
      <c r="N156" s="28"/>
    </row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C1"/>
    <mergeCell ref="D1:N1"/>
    <mergeCell ref="B79:C79"/>
    <mergeCell ref="D79:N79"/>
    <mergeCell ref="B118:C118"/>
    <mergeCell ref="D118:N118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3" max="3" width="13.75"/>
    <col customWidth="1" min="6" max="6" width="13.5"/>
    <col customWidth="1" min="7" max="10" width="15.88"/>
  </cols>
  <sheetData>
    <row r="1" ht="15.75" customHeight="1">
      <c r="A1" s="93"/>
      <c r="B1" s="94"/>
      <c r="C1" s="93"/>
      <c r="D1" s="93"/>
      <c r="E1" s="93"/>
      <c r="F1" s="93"/>
      <c r="G1" s="93"/>
      <c r="H1" s="93"/>
      <c r="I1" s="93"/>
      <c r="J1" s="93"/>
    </row>
    <row r="2" ht="15.75" customHeight="1">
      <c r="A2" s="93"/>
      <c r="B2" s="95"/>
      <c r="C2" s="93"/>
      <c r="D2" s="93"/>
      <c r="E2" s="93"/>
      <c r="F2" s="93"/>
      <c r="G2" s="93"/>
      <c r="H2" s="93"/>
      <c r="I2" s="93"/>
      <c r="J2" s="93"/>
    </row>
    <row r="3" ht="15.75" customHeight="1">
      <c r="A3" s="93"/>
      <c r="B3" s="94"/>
      <c r="C3" s="93"/>
      <c r="D3" s="93"/>
      <c r="E3" s="93"/>
      <c r="F3" s="93"/>
      <c r="G3" s="93"/>
      <c r="H3" s="93"/>
      <c r="I3" s="93"/>
      <c r="J3" s="93"/>
    </row>
    <row r="4" ht="15.75" customHeight="1">
      <c r="B4" s="96" t="s">
        <v>53</v>
      </c>
    </row>
    <row r="5" ht="15.75" customHeight="1">
      <c r="B5" s="93"/>
      <c r="C5" s="93"/>
      <c r="D5" s="93"/>
      <c r="E5" s="93"/>
    </row>
    <row r="6" ht="15.75" customHeight="1">
      <c r="B6" s="1"/>
      <c r="C6" s="1"/>
      <c r="D6" s="1"/>
      <c r="E6" s="1"/>
    </row>
    <row r="7" ht="15.75" customHeight="1">
      <c r="B7" s="97" t="s">
        <v>54</v>
      </c>
      <c r="C7" s="98"/>
      <c r="D7" s="98"/>
      <c r="E7" s="98"/>
    </row>
    <row r="8" ht="15.75" customHeight="1">
      <c r="B8" s="99"/>
      <c r="C8" s="1"/>
      <c r="D8" s="1"/>
      <c r="E8" s="1"/>
    </row>
    <row r="9" ht="15.75" customHeight="1">
      <c r="B9" s="100"/>
      <c r="C9" s="100"/>
      <c r="D9" s="100"/>
      <c r="E9" s="100"/>
    </row>
    <row r="10" ht="15.75" customHeight="1">
      <c r="B10" s="100"/>
      <c r="C10" s="100"/>
      <c r="D10" s="100"/>
      <c r="E10" s="100"/>
    </row>
    <row r="11" ht="15.75" customHeight="1">
      <c r="B11" s="100"/>
      <c r="C11" s="100"/>
      <c r="D11" s="100"/>
      <c r="E11" s="100"/>
    </row>
    <row r="12" ht="15.75" customHeight="1"/>
    <row r="13" ht="15.75" customHeight="1">
      <c r="B13" s="101"/>
      <c r="C13" s="100"/>
    </row>
    <row r="14" ht="15.75" customHeight="1">
      <c r="B14" s="101"/>
      <c r="C14" s="100"/>
    </row>
    <row r="15" ht="15.75" customHeight="1">
      <c r="B15" s="101"/>
      <c r="C15" s="100"/>
    </row>
    <row r="16" ht="15.75" customHeight="1">
      <c r="B16" s="101"/>
      <c r="C16" s="100"/>
    </row>
    <row r="17" ht="15.75" customHeight="1">
      <c r="B17" s="101"/>
      <c r="C17" s="100"/>
    </row>
    <row r="18" ht="15.75" customHeight="1"/>
    <row r="19" ht="15.75" customHeight="1">
      <c r="B19" s="101"/>
      <c r="C19" s="100"/>
      <c r="F19" s="102"/>
    </row>
    <row r="20" ht="15.75" customHeight="1">
      <c r="A20" s="7"/>
      <c r="B20" s="101"/>
      <c r="C20" s="100"/>
    </row>
    <row r="21" ht="15.75" customHeight="1">
      <c r="A21" s="7"/>
      <c r="B21" s="101"/>
      <c r="C21" s="100"/>
      <c r="F21" s="102" t="s">
        <v>55</v>
      </c>
    </row>
    <row r="22" ht="15.75" customHeight="1">
      <c r="A22" s="7"/>
      <c r="B22" s="101"/>
      <c r="C22" s="100"/>
      <c r="G22" s="102"/>
    </row>
    <row r="23" ht="15.75" customHeight="1">
      <c r="A23" s="7"/>
      <c r="B23" s="100"/>
      <c r="C23" s="100"/>
      <c r="D23" s="100"/>
      <c r="G23" s="102"/>
      <c r="I23" s="103"/>
    </row>
    <row r="24" ht="15.75" customHeight="1">
      <c r="A24" s="7"/>
      <c r="F24" s="7"/>
      <c r="I24" s="103"/>
    </row>
    <row r="25" ht="15.75" customHeight="1">
      <c r="A25" s="7"/>
      <c r="B25" s="104" t="s">
        <v>56</v>
      </c>
      <c r="C25" s="100"/>
    </row>
    <row r="26" ht="15.75" customHeight="1">
      <c r="A26" s="7"/>
    </row>
    <row r="27" ht="15.75" customHeight="1">
      <c r="A27" s="7"/>
      <c r="B27" s="101"/>
      <c r="C27" s="105" t="s">
        <v>57</v>
      </c>
    </row>
    <row r="28" ht="15.75" customHeight="1">
      <c r="A28" s="7"/>
      <c r="B28" s="101"/>
      <c r="C28" s="100"/>
    </row>
    <row r="29" ht="15.75" customHeight="1">
      <c r="A29" s="7"/>
      <c r="B29" s="101"/>
      <c r="C29" s="105" t="s">
        <v>58</v>
      </c>
    </row>
    <row r="30" ht="15.75" customHeight="1">
      <c r="A30" s="7"/>
      <c r="B30" s="101"/>
      <c r="C30" s="100"/>
    </row>
    <row r="31" ht="15.75" customHeight="1">
      <c r="A31" s="7"/>
      <c r="B31" s="101"/>
      <c r="C31" s="105" t="s">
        <v>59</v>
      </c>
    </row>
    <row r="32" ht="15.75" customHeight="1">
      <c r="A32" s="7"/>
      <c r="B32" s="101"/>
    </row>
    <row r="33" ht="15.75" customHeight="1">
      <c r="A33" s="7"/>
      <c r="B33" s="101"/>
      <c r="C33" s="105" t="s">
        <v>60</v>
      </c>
      <c r="D33" s="100"/>
      <c r="E33" s="100"/>
    </row>
    <row r="34" ht="15.75" customHeight="1">
      <c r="A34" s="7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hyperlinks>
    <hyperlink r:id="rId1" ref="B7"/>
    <hyperlink r:id="rId2" ref="C27"/>
    <hyperlink r:id="rId3" ref="C29"/>
    <hyperlink r:id="rId4" ref="C31"/>
    <hyperlink r:id="rId5" ref="C33"/>
  </hyperlinks>
  <drawing r:id="rId6"/>
</worksheet>
</file>